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للنشر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9" i="1" l="1"/>
  <c r="J139" i="1"/>
  <c r="I139" i="1"/>
  <c r="H139" i="1"/>
  <c r="G139" i="1"/>
  <c r="F139" i="1"/>
  <c r="E139" i="1"/>
  <c r="L138" i="1"/>
  <c r="L139" i="1" s="1"/>
  <c r="L135" i="1"/>
  <c r="K135" i="1"/>
  <c r="J135" i="1"/>
  <c r="I135" i="1"/>
  <c r="G135" i="1"/>
  <c r="F135" i="1"/>
  <c r="E135" i="1"/>
  <c r="H134" i="1"/>
  <c r="H135" i="1" s="1"/>
  <c r="L132" i="1"/>
  <c r="L136" i="1" s="1"/>
  <c r="K132" i="1"/>
  <c r="K136" i="1" s="1"/>
  <c r="J132" i="1"/>
  <c r="J136" i="1" s="1"/>
  <c r="I132" i="1"/>
  <c r="H132" i="1"/>
  <c r="G132" i="1"/>
  <c r="F132" i="1"/>
  <c r="E132" i="1"/>
  <c r="E136" i="1" s="1"/>
  <c r="I130" i="1"/>
  <c r="H130" i="1"/>
  <c r="L128" i="1"/>
  <c r="L130" i="1" s="1"/>
  <c r="K128" i="1"/>
  <c r="K130" i="1" s="1"/>
  <c r="J128" i="1"/>
  <c r="J130" i="1" s="1"/>
  <c r="G128" i="1"/>
  <c r="G130" i="1" s="1"/>
  <c r="F128" i="1"/>
  <c r="F130" i="1" s="1"/>
  <c r="E128" i="1"/>
  <c r="E130" i="1" s="1"/>
  <c r="L125" i="1"/>
  <c r="K125" i="1"/>
  <c r="J125" i="1"/>
  <c r="I125" i="1"/>
  <c r="H125" i="1"/>
  <c r="G125" i="1"/>
  <c r="F125" i="1"/>
  <c r="E122" i="1"/>
  <c r="E118" i="1"/>
  <c r="H115" i="1"/>
  <c r="F115" i="1"/>
  <c r="E115" i="1"/>
  <c r="L114" i="1"/>
  <c r="K114" i="1"/>
  <c r="J114" i="1"/>
  <c r="I114" i="1"/>
  <c r="I126" i="1" s="1"/>
  <c r="H114" i="1"/>
  <c r="G114" i="1"/>
  <c r="F114" i="1"/>
  <c r="E114" i="1"/>
  <c r="L100" i="1"/>
  <c r="J100" i="1"/>
  <c r="I100" i="1"/>
  <c r="G98" i="1"/>
  <c r="K96" i="1"/>
  <c r="K100" i="1" s="1"/>
  <c r="H96" i="1"/>
  <c r="H100" i="1" s="1"/>
  <c r="G96" i="1"/>
  <c r="F96" i="1"/>
  <c r="F100" i="1" s="1"/>
  <c r="E96" i="1"/>
  <c r="E100" i="1" s="1"/>
  <c r="L94" i="1"/>
  <c r="K94" i="1"/>
  <c r="J94" i="1"/>
  <c r="I94" i="1"/>
  <c r="H94" i="1"/>
  <c r="G94" i="1"/>
  <c r="F94" i="1"/>
  <c r="F101" i="1" s="1"/>
  <c r="E94" i="1"/>
  <c r="L62" i="1"/>
  <c r="K62" i="1"/>
  <c r="J62" i="1"/>
  <c r="I62" i="1"/>
  <c r="H62" i="1"/>
  <c r="G62" i="1"/>
  <c r="F62" i="1"/>
  <c r="E62" i="1"/>
  <c r="L60" i="1"/>
  <c r="K60" i="1"/>
  <c r="J60" i="1"/>
  <c r="I60" i="1"/>
  <c r="H60" i="1"/>
  <c r="G60" i="1"/>
  <c r="F60" i="1"/>
  <c r="E60" i="1"/>
  <c r="L46" i="1"/>
  <c r="L63" i="1" s="1"/>
  <c r="K46" i="1"/>
  <c r="K63" i="1" s="1"/>
  <c r="J46" i="1"/>
  <c r="J63" i="1" s="1"/>
  <c r="I46" i="1"/>
  <c r="I63" i="1" s="1"/>
  <c r="H46" i="1"/>
  <c r="H63" i="1" s="1"/>
  <c r="G46" i="1"/>
  <c r="G63" i="1" s="1"/>
  <c r="F46" i="1"/>
  <c r="F63" i="1" s="1"/>
  <c r="E46" i="1"/>
  <c r="E63" i="1" s="1"/>
  <c r="H101" i="1" l="1"/>
  <c r="L101" i="1"/>
  <c r="K126" i="1"/>
  <c r="J101" i="1"/>
  <c r="J126" i="1"/>
  <c r="J140" i="1" s="1"/>
  <c r="J141" i="1" s="1"/>
  <c r="I101" i="1"/>
  <c r="F126" i="1"/>
  <c r="F136" i="1"/>
  <c r="E101" i="1"/>
  <c r="L126" i="1"/>
  <c r="L140" i="1" s="1"/>
  <c r="H126" i="1"/>
  <c r="G136" i="1"/>
  <c r="I136" i="1"/>
  <c r="I140" i="1" s="1"/>
  <c r="I141" i="1" s="1"/>
  <c r="G100" i="1"/>
  <c r="G101" i="1" s="1"/>
  <c r="G126" i="1"/>
  <c r="K101" i="1"/>
  <c r="E125" i="1"/>
  <c r="E126" i="1" s="1"/>
  <c r="E140" i="1" s="1"/>
  <c r="E141" i="1" s="1"/>
  <c r="K140" i="1"/>
  <c r="H136" i="1"/>
  <c r="O136" i="1"/>
  <c r="O137" i="1"/>
  <c r="K141" i="1" l="1"/>
  <c r="G140" i="1"/>
  <c r="G141" i="1" s="1"/>
  <c r="L141" i="1"/>
  <c r="H140" i="1"/>
  <c r="H141" i="1" s="1"/>
  <c r="F140" i="1"/>
  <c r="F141" i="1" s="1"/>
</calcChain>
</file>

<file path=xl/sharedStrings.xml><?xml version="1.0" encoding="utf-8"?>
<sst xmlns="http://schemas.openxmlformats.org/spreadsheetml/2006/main" count="198" uniqueCount="154">
  <si>
    <t>خدمات المستشفيات الخاصة حسب المستشفى و المنطقة الطبية - 2018</t>
  </si>
  <si>
    <t>جدول ( 106 ب)</t>
  </si>
  <si>
    <t>مستشفى</t>
  </si>
  <si>
    <t>ميدكلينيك -شارع الخليفة</t>
  </si>
  <si>
    <t>السلامة</t>
  </si>
  <si>
    <t>لايف لاين</t>
  </si>
  <si>
    <t>دار الشفاء</t>
  </si>
  <si>
    <t>لايف لاين - مصفح</t>
  </si>
  <si>
    <t>بارين الدولي</t>
  </si>
  <si>
    <t>ميدكلينيك - شارع المطار</t>
  </si>
  <si>
    <t>دانة الامارات للنساء و الاطفال</t>
  </si>
  <si>
    <t>الأهلي - ابوظبي</t>
  </si>
  <si>
    <t>لايف كير</t>
  </si>
  <si>
    <t>المركز الطبى الجديد رويال</t>
  </si>
  <si>
    <t>لايف كير - فرع</t>
  </si>
  <si>
    <t>برجيل - ابوظبي</t>
  </si>
  <si>
    <t>البستان التخصصي</t>
  </si>
  <si>
    <t xml:space="preserve">صحة الامارات </t>
  </si>
  <si>
    <t>الراحة</t>
  </si>
  <si>
    <t>يونيفرسال</t>
  </si>
  <si>
    <t xml:space="preserve"> nmcبروويتا الدولي </t>
  </si>
  <si>
    <t xml:space="preserve"> مركز ديزابلت كاستوديال</t>
  </si>
  <si>
    <t xml:space="preserve">الأهلي ( فرع ) </t>
  </si>
  <si>
    <t>مركز اعادة تاهيل الوطني</t>
  </si>
  <si>
    <t>NMC  الملكى للنساء</t>
  </si>
  <si>
    <t>امانة للرعاية الصحية و التاهيل</t>
  </si>
  <si>
    <t>نيشن</t>
  </si>
  <si>
    <t>مركز كامبريدج و إعادة التاهيل</t>
  </si>
  <si>
    <t>نوفا فيتو للتخصص أطفال</t>
  </si>
  <si>
    <t>مركز طبي تخصصي - ابوظبي</t>
  </si>
  <si>
    <t>مديور 24*7</t>
  </si>
  <si>
    <t>مركز الخليج التشخيصي</t>
  </si>
  <si>
    <t>مستشفى الوطنى</t>
  </si>
  <si>
    <t>المجموع 31</t>
  </si>
  <si>
    <t>ميد كلينيك العين - خليفة</t>
  </si>
  <si>
    <t>مركز طبي جديد التخصصي</t>
  </si>
  <si>
    <t>يونيفرسال  العين</t>
  </si>
  <si>
    <t xml:space="preserve">اماراتى دولي </t>
  </si>
  <si>
    <t>عين الخليج</t>
  </si>
  <si>
    <t>ميدكلينيك العين-(الجوهرة)</t>
  </si>
  <si>
    <t>مركز بروويتا الدولي - العين</t>
  </si>
  <si>
    <t>لونج ترم ,وإعادة تأهيل</t>
  </si>
  <si>
    <t>مركامبريدج طبي و إعادة التأهيل</t>
  </si>
  <si>
    <t>الواحة</t>
  </si>
  <si>
    <t>مديور الدولي 24*7</t>
  </si>
  <si>
    <t>برجيل ملكي</t>
  </si>
  <si>
    <t>العناية الطبية التخصصية</t>
  </si>
  <si>
    <t>المجموع 13</t>
  </si>
  <si>
    <t>الرويس</t>
  </si>
  <si>
    <t>المجموع  (1 )</t>
  </si>
  <si>
    <t>إجمالى المستشفيات  الخاصة  بأبوظبى  (45)</t>
  </si>
  <si>
    <t>القرهود</t>
  </si>
  <si>
    <t>الزهراء</t>
  </si>
  <si>
    <t>38959</t>
  </si>
  <si>
    <t>الإمريكي</t>
  </si>
  <si>
    <t>أستر</t>
  </si>
  <si>
    <t>بالهول اوروبي</t>
  </si>
  <si>
    <t>بالهول تخصصي</t>
  </si>
  <si>
    <t>برجيل</t>
  </si>
  <si>
    <t>كندى</t>
  </si>
  <si>
    <t>سيدار - جبل علي</t>
  </si>
  <si>
    <t>دبي لندن كلينيك</t>
  </si>
  <si>
    <t>الإمارات</t>
  </si>
  <si>
    <t>الدولي الحديث</t>
  </si>
  <si>
    <t>الايراني</t>
  </si>
  <si>
    <t>ميدكير</t>
  </si>
  <si>
    <t>ميدكير للعظام و العمود الفقرى</t>
  </si>
  <si>
    <t>ميدكير للنساء و الاطفال</t>
  </si>
  <si>
    <t>ميديور 24*7</t>
  </si>
  <si>
    <t>ميدكلينيك ويلكير</t>
  </si>
  <si>
    <t>مستشفى حراحة عصبية و العمود الفقرى</t>
  </si>
  <si>
    <t>مركز الطبي التخصصي</t>
  </si>
  <si>
    <t>مركز طبي جديد</t>
  </si>
  <si>
    <t>برايم</t>
  </si>
  <si>
    <t>سعودى ألماني</t>
  </si>
  <si>
    <t>تومبي</t>
  </si>
  <si>
    <t>زليخه</t>
  </si>
  <si>
    <t>المجموع</t>
  </si>
  <si>
    <t>مستشفى المدينة</t>
  </si>
  <si>
    <t>مستشقى الجليلة</t>
  </si>
  <si>
    <t>مستشفى د.سليمان حبيب</t>
  </si>
  <si>
    <t>مستشفى الامارات</t>
  </si>
  <si>
    <t>مستشفى الإمريكية لجراحة التجميلية</t>
  </si>
  <si>
    <t>اجمالي المستشفيات الخاصة التابعة لمدينة دبي الطبية</t>
  </si>
  <si>
    <t xml:space="preserve">اجمالي المستشفيات الخاصة بدبي </t>
  </si>
  <si>
    <t>المركزى الخاص</t>
  </si>
  <si>
    <t>الزهراء الخاص</t>
  </si>
  <si>
    <t>زليخة</t>
  </si>
  <si>
    <t>المستشفى الملكي</t>
  </si>
  <si>
    <t>NA</t>
  </si>
  <si>
    <t>مغلق للصيانة</t>
  </si>
  <si>
    <t xml:space="preserve">مستشفى ميدكير </t>
  </si>
  <si>
    <t>مستشفى سعودي ألماني</t>
  </si>
  <si>
    <t>كونيسيف للأمراض النسائية و الأخصاب</t>
  </si>
  <si>
    <t>المجموع ( 7 )</t>
  </si>
  <si>
    <t>مستشفى نيو هوب للأمراض النسائية و الأخصاب</t>
  </si>
  <si>
    <t>دبليو ويلسون التخصصى لجراحة اليوم واحد</t>
  </si>
  <si>
    <t>مغلق بحكم المحكمة</t>
  </si>
  <si>
    <t>دار العيون لجراحة اليوم الواحد</t>
  </si>
  <si>
    <t>مستشفى اوريانا لجراحة اليوم الواحد</t>
  </si>
  <si>
    <t xml:space="preserve"> </t>
  </si>
  <si>
    <t>مستشفى الاروبي العربي لجراحة اليوم الواحد</t>
  </si>
  <si>
    <t>مستشفى الاماراتي الاوروبي</t>
  </si>
  <si>
    <t>مستشفى الدولي الاماراتي لجراحة اليوم الواحد</t>
  </si>
  <si>
    <t xml:space="preserve">مستشفى الصحة و الشفاء </t>
  </si>
  <si>
    <t>مستشفى ثومبي  - رولا</t>
  </si>
  <si>
    <t>مستشفى ثومبي موويلح</t>
  </si>
  <si>
    <t>المجموع ( 10 )</t>
  </si>
  <si>
    <t>اجمالي المستشفيات الخاصة بامارة الشارقة ( 17 )</t>
  </si>
  <si>
    <t>مستشفى تومبي</t>
  </si>
  <si>
    <t>مستشفى أمينة</t>
  </si>
  <si>
    <t xml:space="preserve">مستشفى جامعي ( تومبي ) </t>
  </si>
  <si>
    <t>اجمالي المستشفيات الخاصة بإمارة عجمان( 3 )</t>
  </si>
  <si>
    <t>راس الخيمة</t>
  </si>
  <si>
    <t>المجموع ( 1 )</t>
  </si>
  <si>
    <t>الزهراوى</t>
  </si>
  <si>
    <t xml:space="preserve">مستشفى العريبي  </t>
  </si>
  <si>
    <t xml:space="preserve">المجموع ( 2 ) </t>
  </si>
  <si>
    <t>اجمالي المستشفيات الخاصة بامارة راس الخيمة ( 3 )</t>
  </si>
  <si>
    <t>مستشفى الشرق</t>
  </si>
  <si>
    <t xml:space="preserve">اجمالي المستشفيات الخاصة بامارة الفجيرة( 2 ) </t>
  </si>
  <si>
    <t xml:space="preserve">اجمالي المستشفيات الخاصة بالامارات الشمالية ( 25 ) </t>
  </si>
  <si>
    <t xml:space="preserve">اجمال المستشفيات الخاصة بالدولة </t>
  </si>
  <si>
    <t>مركز الإحصاء والأبحاث</t>
  </si>
  <si>
    <t xml:space="preserve">  عدد الأسرة   </t>
  </si>
  <si>
    <t xml:space="preserve">المترددون  </t>
  </si>
  <si>
    <t xml:space="preserve">مواليد موتى     </t>
  </si>
  <si>
    <t xml:space="preserve">مواليد أحياء   </t>
  </si>
  <si>
    <t xml:space="preserve">الوفيات   </t>
  </si>
  <si>
    <t xml:space="preserve">العمليات الجراحية   </t>
  </si>
  <si>
    <t xml:space="preserve">عدد أيام الإقامة   </t>
  </si>
  <si>
    <t xml:space="preserve">حالات الدخول  </t>
  </si>
  <si>
    <t xml:space="preserve">الامارة    </t>
  </si>
  <si>
    <t xml:space="preserve">الجهة المشرفةS </t>
  </si>
  <si>
    <t xml:space="preserve">المواليد  </t>
  </si>
  <si>
    <t xml:space="preserve">المترددون   </t>
  </si>
  <si>
    <t xml:space="preserve">الامارة     </t>
  </si>
  <si>
    <t xml:space="preserve">الجهة المشرفة  </t>
  </si>
  <si>
    <t xml:space="preserve">العمليات الجراحية    </t>
  </si>
  <si>
    <t xml:space="preserve">العين   </t>
  </si>
  <si>
    <t xml:space="preserve">الظفرة   </t>
  </si>
  <si>
    <t xml:space="preserve">دبي  </t>
  </si>
  <si>
    <t xml:space="preserve">هيئة الصحة دبي   </t>
  </si>
  <si>
    <r>
      <t xml:space="preserve">مدينة دبي الطبية  </t>
    </r>
    <r>
      <rPr>
        <sz val="9"/>
        <rFont val="Arial"/>
        <family val="2"/>
        <scheme val="minor"/>
      </rPr>
      <t xml:space="preserve"> </t>
    </r>
    <r>
      <rPr>
        <sz val="10"/>
        <rFont val="Arial"/>
        <family val="2"/>
        <scheme val="minor"/>
      </rPr>
      <t xml:space="preserve">  </t>
    </r>
  </si>
  <si>
    <t>مستشفى عام  .</t>
  </si>
  <si>
    <t xml:space="preserve">مستشفى جراحة اليوم الواحد    </t>
  </si>
  <si>
    <t xml:space="preserve">الشارقة  </t>
  </si>
  <si>
    <r>
      <t xml:space="preserve">عجمان   </t>
    </r>
    <r>
      <rPr>
        <sz val="8"/>
        <rFont val="Arial"/>
        <family val="2"/>
        <scheme val="minor"/>
      </rPr>
      <t xml:space="preserve">   </t>
    </r>
  </si>
  <si>
    <t xml:space="preserve">راس الخيمة      </t>
  </si>
  <si>
    <t xml:space="preserve"> عام  </t>
  </si>
  <si>
    <t>جراحة اليوم الواحد  .</t>
  </si>
  <si>
    <t xml:space="preserve">عام  </t>
  </si>
  <si>
    <r>
      <t xml:space="preserve">الفجيرة   </t>
    </r>
    <r>
      <rPr>
        <sz val="9"/>
        <rFont val="Arial"/>
        <family val="2"/>
        <scheme val="minor"/>
      </rPr>
      <t xml:space="preserve"> </t>
    </r>
  </si>
  <si>
    <t xml:space="preserve">  وزارة الصحة ووقاية المجتمع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</si>
</sst>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0"/>
      <name val="MS Sans Serif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6500"/>
      <name val="Arial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  <scheme val="minor"/>
    </font>
    <font>
      <sz val="1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9"/>
      <name val="Arial"/>
      <family val="2"/>
      <scheme val="minor"/>
    </font>
    <font>
      <b/>
      <sz val="8"/>
      <color theme="1"/>
      <name val="Times New Roman"/>
      <family val="1"/>
    </font>
    <font>
      <sz val="9"/>
      <name val="Arial"/>
      <family val="2"/>
      <scheme val="minor"/>
    </font>
    <font>
      <sz val="9"/>
      <color rgb="FFC00000"/>
      <name val="Arial"/>
      <family val="2"/>
      <scheme val="minor"/>
    </font>
    <font>
      <sz val="10"/>
      <name val="Arial"/>
      <family val="2"/>
      <scheme val="minor"/>
    </font>
    <font>
      <sz val="8"/>
      <name val="Arial"/>
      <family val="2"/>
      <scheme val="minor"/>
    </font>
    <font>
      <sz val="8.5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color rgb="FFC0000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9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22"/>
      <color theme="0"/>
      <name val="Arial"/>
      <family val="2"/>
    </font>
    <font>
      <b/>
      <sz val="12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0"/>
    <xf numFmtId="0" fontId="2" fillId="0" borderId="0"/>
    <xf numFmtId="0" fontId="2" fillId="0" borderId="0"/>
  </cellStyleXfs>
  <cellXfs count="100">
    <xf numFmtId="0" fontId="0" fillId="0" borderId="0" xfId="0"/>
    <xf numFmtId="0" fontId="12" fillId="0" borderId="1" xfId="4" applyFont="1" applyBorder="1" applyAlignment="1">
      <alignment horizontal="center"/>
    </xf>
    <xf numFmtId="3" fontId="12" fillId="0" borderId="1" xfId="2" applyNumberFormat="1" applyFont="1" applyFill="1" applyBorder="1" applyAlignment="1">
      <alignment horizontal="center" vertical="center" wrapText="1"/>
    </xf>
    <xf numFmtId="3" fontId="12" fillId="4" borderId="1" xfId="2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4" borderId="1" xfId="4" applyFont="1" applyFill="1" applyBorder="1" applyAlignment="1">
      <alignment horizontal="center"/>
    </xf>
    <xf numFmtId="0" fontId="12" fillId="0" borderId="1" xfId="2" applyFont="1" applyFill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3" fontId="16" fillId="4" borderId="1" xfId="0" applyNumberFormat="1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3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textRotation="90" wrapText="1"/>
    </xf>
    <xf numFmtId="0" fontId="10" fillId="4" borderId="0" xfId="0" applyFont="1" applyFill="1" applyBorder="1" applyAlignment="1">
      <alignment vertical="center" textRotation="90" wrapText="1"/>
    </xf>
    <xf numFmtId="0" fontId="8" fillId="4" borderId="0" xfId="3" applyFont="1" applyFill="1" applyBorder="1" applyAlignment="1">
      <alignment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textRotation="90" wrapText="1"/>
    </xf>
    <xf numFmtId="0" fontId="10" fillId="4" borderId="0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horizontal="center" vertical="center" textRotation="90" wrapText="1"/>
    </xf>
    <xf numFmtId="3" fontId="6" fillId="4" borderId="0" xfId="0" applyNumberFormat="1" applyFont="1" applyFill="1" applyBorder="1" applyAlignment="1">
      <alignment horizontal="center" vertical="center" wrapText="1"/>
    </xf>
    <xf numFmtId="3" fontId="19" fillId="4" borderId="1" xfId="0" applyNumberFormat="1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center" vertical="center"/>
    </xf>
    <xf numFmtId="3" fontId="22" fillId="0" borderId="1" xfId="0" applyNumberFormat="1" applyFont="1" applyFill="1" applyBorder="1" applyAlignment="1">
      <alignment horizontal="center" vertical="center"/>
    </xf>
    <xf numFmtId="3" fontId="1" fillId="0" borderId="1" xfId="1" applyNumberFormat="1" applyFont="1" applyFill="1" applyBorder="1" applyAlignment="1">
      <alignment horizontal="center" vertical="center"/>
    </xf>
    <xf numFmtId="3" fontId="21" fillId="4" borderId="1" xfId="0" applyNumberFormat="1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 wrapText="1"/>
    </xf>
    <xf numFmtId="3" fontId="1" fillId="0" borderId="1" xfId="1" applyNumberFormat="1" applyFont="1" applyFill="1" applyBorder="1" applyAlignment="1">
      <alignment horizontal="center" vertical="center" wrapText="1"/>
    </xf>
    <xf numFmtId="0" fontId="18" fillId="4" borderId="0" xfId="0" applyFont="1" applyFill="1" applyBorder="1"/>
    <xf numFmtId="1" fontId="19" fillId="4" borderId="1" xfId="0" applyNumberFormat="1" applyFont="1" applyFill="1" applyBorder="1" applyAlignment="1">
      <alignment horizontal="center" vertical="center"/>
    </xf>
    <xf numFmtId="3" fontId="18" fillId="4" borderId="0" xfId="0" applyNumberFormat="1" applyFont="1" applyFill="1" applyBorder="1"/>
    <xf numFmtId="3" fontId="18" fillId="4" borderId="1" xfId="0" applyNumberFormat="1" applyFont="1" applyFill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0" fontId="25" fillId="4" borderId="0" xfId="0" applyFont="1" applyFill="1" applyBorder="1"/>
    <xf numFmtId="14" fontId="25" fillId="4" borderId="0" xfId="0" applyNumberFormat="1" applyFont="1" applyFill="1" applyBorder="1"/>
    <xf numFmtId="0" fontId="25" fillId="4" borderId="0" xfId="0" applyFont="1" applyFill="1" applyBorder="1" applyAlignment="1">
      <alignment vertical="center"/>
    </xf>
    <xf numFmtId="0" fontId="18" fillId="4" borderId="0" xfId="0" applyFont="1" applyFill="1" applyBorder="1" applyAlignment="1">
      <alignment horizontal="right" vertical="center"/>
    </xf>
    <xf numFmtId="14" fontId="26" fillId="4" borderId="0" xfId="0" applyNumberFormat="1" applyFont="1" applyFill="1" applyBorder="1"/>
    <xf numFmtId="14" fontId="27" fillId="4" borderId="0" xfId="0" applyNumberFormat="1" applyFont="1" applyFill="1" applyBorder="1" applyAlignment="1">
      <alignment vertical="center"/>
    </xf>
    <xf numFmtId="14" fontId="27" fillId="4" borderId="0" xfId="0" applyNumberFormat="1" applyFont="1" applyFill="1" applyBorder="1"/>
    <xf numFmtId="3" fontId="22" fillId="4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8" fillId="0" borderId="1" xfId="3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 wrapText="1"/>
    </xf>
    <xf numFmtId="0" fontId="9" fillId="7" borderId="1" xfId="0" applyFont="1" applyFill="1" applyBorder="1" applyAlignment="1">
      <alignment horizontal="right" vertical="center" wrapText="1" readingOrder="2"/>
    </xf>
    <xf numFmtId="0" fontId="14" fillId="7" borderId="1" xfId="0" applyFont="1" applyFill="1" applyBorder="1" applyAlignment="1">
      <alignment horizontal="right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3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3" fillId="7" borderId="1" xfId="3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right" vertical="center" wrapText="1"/>
    </xf>
    <xf numFmtId="0" fontId="13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/>
    </xf>
    <xf numFmtId="0" fontId="9" fillId="7" borderId="1" xfId="3" applyFont="1" applyFill="1" applyBorder="1" applyAlignment="1">
      <alignment vertical="center" wrapText="1"/>
    </xf>
    <xf numFmtId="3" fontId="28" fillId="8" borderId="1" xfId="0" applyNumberFormat="1" applyFont="1" applyFill="1" applyBorder="1" applyAlignment="1">
      <alignment horizontal="center" vertical="center"/>
    </xf>
    <xf numFmtId="3" fontId="29" fillId="8" borderId="1" xfId="0" applyNumberFormat="1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vertical="center" wrapText="1"/>
    </xf>
    <xf numFmtId="3" fontId="29" fillId="8" borderId="1" xfId="0" applyNumberFormat="1" applyFont="1" applyFill="1" applyBorder="1" applyAlignment="1">
      <alignment horizontal="center" vertical="center" wrapText="1"/>
    </xf>
    <xf numFmtId="0" fontId="28" fillId="8" borderId="1" xfId="3" applyFont="1" applyFill="1" applyBorder="1" applyAlignment="1">
      <alignment vertical="center" wrapText="1"/>
    </xf>
    <xf numFmtId="0" fontId="28" fillId="8" borderId="1" xfId="0" applyFont="1" applyFill="1" applyBorder="1" applyAlignment="1">
      <alignment horizontal="right" vertical="center" wrapText="1"/>
    </xf>
    <xf numFmtId="3" fontId="29" fillId="8" borderId="1" xfId="5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0" fontId="18" fillId="0" borderId="0" xfId="0" applyFont="1" applyBorder="1"/>
    <xf numFmtId="0" fontId="7" fillId="4" borderId="0" xfId="0" applyFont="1" applyFill="1" applyBorder="1" applyAlignment="1"/>
    <xf numFmtId="0" fontId="29" fillId="8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18" fillId="4" borderId="1" xfId="3" applyFont="1" applyFill="1" applyBorder="1" applyAlignment="1">
      <alignment horizontal="center" vertical="center" wrapText="1"/>
    </xf>
    <xf numFmtId="0" fontId="7" fillId="5" borderId="0" xfId="0" applyFont="1" applyFill="1" applyBorder="1"/>
    <xf numFmtId="0" fontId="24" fillId="0" borderId="0" xfId="0" applyFont="1" applyBorder="1"/>
    <xf numFmtId="3" fontId="18" fillId="0" borderId="0" xfId="0" applyNumberFormat="1" applyFont="1" applyBorder="1"/>
    <xf numFmtId="0" fontId="29" fillId="8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textRotation="90" wrapText="1"/>
    </xf>
    <xf numFmtId="0" fontId="18" fillId="4" borderId="1" xfId="0" applyFont="1" applyFill="1" applyBorder="1" applyAlignment="1">
      <alignment horizontal="center" vertical="center" textRotation="90" wrapText="1"/>
    </xf>
    <xf numFmtId="0" fontId="30" fillId="8" borderId="1" xfId="0" applyFont="1" applyFill="1" applyBorder="1" applyAlignment="1">
      <alignment horizontal="right" vertical="center" wrapText="1"/>
    </xf>
    <xf numFmtId="0" fontId="18" fillId="4" borderId="1" xfId="0" applyFont="1" applyFill="1" applyBorder="1" applyAlignment="1">
      <alignment horizontal="center" vertical="center" textRotation="90"/>
    </xf>
    <xf numFmtId="0" fontId="18" fillId="4" borderId="1" xfId="3" applyFont="1" applyFill="1" applyBorder="1" applyAlignment="1">
      <alignment horizontal="center" vertical="center" textRotation="90" wrapText="1"/>
    </xf>
    <xf numFmtId="0" fontId="19" fillId="4" borderId="1" xfId="3" applyFont="1" applyFill="1" applyBorder="1" applyAlignment="1">
      <alignment horizontal="center" vertical="center" textRotation="90" wrapText="1"/>
    </xf>
    <xf numFmtId="0" fontId="19" fillId="4" borderId="1" xfId="0" applyFont="1" applyFill="1" applyBorder="1" applyAlignment="1">
      <alignment horizontal="center" vertical="center" textRotation="90"/>
    </xf>
    <xf numFmtId="0" fontId="28" fillId="8" borderId="1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0" fontId="28" fillId="8" borderId="1" xfId="3" applyFont="1" applyFill="1" applyBorder="1" applyAlignment="1">
      <alignment horizontal="center" vertical="center" wrapText="1"/>
    </xf>
    <xf numFmtId="0" fontId="28" fillId="8" borderId="1" xfId="3" applyFont="1" applyFill="1" applyBorder="1" applyAlignment="1">
      <alignment horizontal="center" vertical="center"/>
    </xf>
    <xf numFmtId="0" fontId="18" fillId="4" borderId="1" xfId="3" applyFont="1" applyFill="1" applyBorder="1" applyAlignment="1">
      <alignment horizontal="center" vertical="center" wrapText="1"/>
    </xf>
    <xf numFmtId="0" fontId="29" fillId="8" borderId="1" xfId="3" applyFont="1" applyFill="1" applyBorder="1" applyAlignment="1">
      <alignment horizontal="center" vertical="center" wrapText="1"/>
    </xf>
    <xf numFmtId="0" fontId="32" fillId="6" borderId="1" xfId="3" applyFont="1" applyFill="1" applyBorder="1" applyAlignment="1">
      <alignment horizontal="center" vertical="center"/>
    </xf>
    <xf numFmtId="0" fontId="11" fillId="6" borderId="1" xfId="3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90" wrapText="1" readingOrder="1"/>
    </xf>
    <xf numFmtId="0" fontId="22" fillId="0" borderId="1" xfId="0" applyFont="1" applyBorder="1" applyAlignment="1">
      <alignment horizontal="center" vertical="center" textRotation="90"/>
    </xf>
    <xf numFmtId="0" fontId="22" fillId="4" borderId="1" xfId="0" applyFont="1" applyFill="1" applyBorder="1" applyAlignment="1">
      <alignment horizontal="center" vertical="center" textRotation="90" wrapText="1"/>
    </xf>
    <xf numFmtId="0" fontId="23" fillId="4" borderId="1" xfId="0" applyFont="1" applyFill="1" applyBorder="1" applyAlignment="1">
      <alignment horizontal="center" vertical="center" textRotation="90" wrapText="1"/>
    </xf>
    <xf numFmtId="0" fontId="30" fillId="8" borderId="1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6">
    <cellStyle name="Good" xfId="1" builtinId="26"/>
    <cellStyle name="Neutral" xfId="2" builtinId="28"/>
    <cellStyle name="Normal" xfId="0" builtinId="0"/>
    <cellStyle name="Normal 2" xfId="4"/>
    <cellStyle name="Normal 3" xfId="5"/>
    <cellStyle name="Normal_Sheet1" xfId="3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403341</xdr:colOff>
      <xdr:row>0</xdr:row>
      <xdr:rowOff>79632</xdr:rowOff>
    </xdr:from>
    <xdr:to>
      <xdr:col>11</xdr:col>
      <xdr:colOff>280146</xdr:colOff>
      <xdr:row>2</xdr:row>
      <xdr:rowOff>216583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7949825" y="79632"/>
          <a:ext cx="2745510" cy="764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AppData/Local/Microsoft/Windows/INetCache/Content.Outlook/WMTS416J/Al%20Jaila%20Children%20Hospital%20Hospital%20services%202018%20-%20MO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eya.ibrahim/Desktop/&#1575;&#1604;&#1576;&#1610;&#1575;&#1606;&#1575;&#1578;%20&#1575;%202009-2017/2018/&#1605;&#1589;&#1575;&#1583;&#1585;%20&#1575;&#1604;&#1605;&#1587;&#1578;&#1588;&#1601;&#1610;&#1575;&#1578;/&#1605;&#1589;&#1575;&#1583;&#1585;%20&#1575;&#1604;&#1605;&#1587;&#1578;&#1588;&#1601;&#1610;&#1575;&#1578;%20&#1575;&#1604;&#1575;&#1582;&#1585;&#1609;/dhcc/Table%201%20-%20%20hospital%20services%202018%20%20DHC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&#1576;&#1610;&#1575;&#1606;&#1575;&#1578;%202017/&#1605;&#1589;&#1575;&#1583;&#1585;%20&#1575;&#1604;&#1602;&#1591;&#1575;&#1593;%20&#1575;&#1604;&#1582;&#1575;&#1589;%202017/&#1605;&#1589;&#1575;&#1583;&#1585;%20&#1575;&#1604;&#1605;&#1587;&#1578;&#1588;&#1601;&#1610;&#1575;&#1578;%20&#1575;&#1604;&#1582;&#1575;&#1589;&#1577;%20&#1576;&#1575;&#1604;&#1575;&#1605;&#1575;&#1585;&#1575;&#1578;%20&#1575;&#1604;&#1588;&#1605;&#1575;&#1604;&#1610;&#1577;/&#1582;&#1583;&#1605;&#1575;&#1578;%20&#1575;&#1604;&#1605;&#1587;&#1578;&#1588;&#1601;&#1610;&#1575;&#1578;%20&#1575;&#1604;&#1582;&#1575;&#1589;&#1577;%202017/&#1605;&#1587;&#1578;&#1588;&#1601;&#1609;%20&#1606;&#1610;&#1608;%20&#1607;&#1608;&#1576;/&#1575;&#1604;&#1605;&#1589;&#1583;&#1585;/&#1582;&#1583;&#1605;&#1575;&#1578;%20&#1575;&#1604;&#1605;&#1587;&#1578;&#1588;&#1601;&#1610;&#1575;&#1578;%20-%20&#1606;&#1610;&#1608;%20&#1607;&#1608;&#15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&#1576;&#1610;&#1575;&#1606;&#1575;&#1578;%202017/&#1605;&#1589;&#1575;&#1583;&#1585;%20&#1575;&#1604;&#1602;&#1591;&#1575;&#1593;%20&#1575;&#1604;&#1582;&#1575;&#1589;%202017/&#1605;&#1589;&#1575;&#1583;&#1585;%20&#1575;&#1604;&#1605;&#1587;&#1578;&#1588;&#1601;&#1610;&#1575;&#1578;%20&#1575;&#1604;&#1582;&#1575;&#1589;&#1577;%20&#1576;&#1575;&#1604;&#1575;&#1605;&#1575;&#1585;&#1575;&#1578;%20&#1575;&#1604;&#1588;&#1605;&#1575;&#1604;&#1610;&#1577;/&#1582;&#1583;&#1605;&#1575;&#1578;%20&#1575;&#1604;&#1605;&#1587;&#1578;&#1588;&#1601;&#1610;&#1575;&#1578;%20&#1575;&#1604;&#1582;&#1575;&#1589;&#1577;%202017/&#1605;&#1587;&#1578;&#1588;&#1601;&#1609;%20%20&#1575;&#1608;&#1585;&#1610;&#1575;&#1606;&#1575;/&#1575;&#1604;&#1605;&#1589;&#1583;&#1585;/&#1582;&#1583;&#1605;&#1575;&#1578;%20-%20&#1575;&#1608;&#1585;&#1610;&#1575;&#1606;&#157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&#1576;&#1610;&#1575;&#1606;&#1575;&#1578;%202017/&#1605;&#1589;&#1575;&#1583;&#1585;%20&#1575;&#1604;&#1602;&#1591;&#1575;&#1593;%20&#1575;&#1604;&#1582;&#1575;&#1589;%202017/&#1605;&#1589;&#1575;&#1583;&#1585;%20&#1575;&#1604;&#1605;&#1587;&#1578;&#1588;&#1601;&#1610;&#1575;&#1578;%20&#1575;&#1604;&#1582;&#1575;&#1589;&#1577;%20&#1576;&#1575;&#1604;&#1575;&#1605;&#1575;&#1585;&#1575;&#1578;%20&#1575;&#1604;&#1588;&#1605;&#1575;&#1604;&#1610;&#1577;/&#1582;&#1583;&#1605;&#1575;&#1578;%20&#1575;&#1604;&#1605;&#1587;&#1578;&#1588;&#1601;&#1610;&#1575;&#1578;%20&#1575;&#1604;&#1582;&#1575;&#1589;&#1577;%202017/&#1575;&#1604;&#1589;&#1581;&#1577;%20&#1608;%20&#1575;&#1604;&#1588;&#1601;&#1575;&#1569;/&#1575;&#1604;&#1605;&#1589;&#1583;&#1585;/&#1575;&#1604;&#1589;&#1581;&#1577;%20&#1608;%20&#1575;&#1604;&#1588;&#1601;&#1575;&#1569;%20-%20&#1575;&#1604;&#1582;&#1583;&#1605;&#1575;&#1578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eya.ibrahim/Desktop/&#1575;&#1604;&#1576;&#1610;&#1575;&#1606;&#1575;&#1578;%20&#1575;%202009-2017/2018/&#1605;&#1589;&#1575;&#1583;&#1585;%20&#1575;&#1604;&#1605;&#1587;&#1578;&#1588;&#1601;&#1610;&#1575;&#1578;/&#1605;&#1589;&#1575;&#1583;&#1585;%20&#1575;&#1604;&#1605;&#1587;&#1578;&#1588;&#1601;&#1610;&#1575;&#1578;%20&#1575;&#1604;&#1582;&#1575;&#1589;&#1577;/&#1605;%20&#1571;&#1605;&#1610;&#1606;&#1577;/Copy%20of%20table%201%20-%20hospital%20services-2018%20%20table%201%20n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&#1576;&#1610;&#1575;&#1606;&#1575;&#1578;%202017/&#1605;&#1589;&#1575;&#1583;&#1585;%20&#1575;&#1604;&#1602;&#1591;&#1575;&#1593;%20&#1575;&#1604;&#1582;&#1575;&#1589;%202017/&#1605;&#1589;&#1575;&#1583;&#1585;%20&#1575;&#1604;&#1605;&#1587;&#1578;&#1588;&#1601;&#1610;&#1575;&#1578;%20&#1575;&#1604;&#1582;&#1575;&#1589;&#1577;%20&#1576;&#1575;&#1604;&#1575;&#1605;&#1575;&#1585;&#1575;&#1578;%20&#1575;&#1604;&#1588;&#1605;&#1575;&#1604;&#1610;&#1577;/&#1582;&#1583;&#1605;&#1575;&#1578;%20&#1575;&#1604;&#1605;&#1587;&#1578;&#1588;&#1601;&#1610;&#1575;&#1578;%20&#1575;&#1604;&#1582;&#1575;&#1589;&#1577;%202017/&#1605;&#1587;&#1578;&#1588;&#1601;&#1609;%20&#1575;&#1605;&#1610;&#1606;&#1577;/&#1575;&#1604;&#1605;&#1589;&#1575;&#1583;&#1585;/&#1575;&#1604;&#1582;&#1583;&#1605;&#1575;&#1578;/&#1582;&#1583;&#1605;&#1575;&#1578;%20&#1605;&#1587;&#1578;&#1588;&#1601;&#1609;%20&#1575;&#1605;&#1610;&#1606;&#1577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&#1576;&#1610;&#1575;&#1606;&#1575;&#1578;%202017/&#1605;&#1589;&#1575;&#1583;&#1585;%20&#1575;&#1604;&#1602;&#1591;&#1575;&#1593;%20&#1575;&#1604;&#1582;&#1575;&#1589;%202017/&#1605;&#1589;&#1575;&#1583;&#1585;%20&#1575;&#1604;&#1605;&#1587;&#1578;&#1588;&#1601;&#1610;&#1575;&#1578;%20&#1575;&#1604;&#1582;&#1575;&#1589;&#1577;%20&#1576;&#1575;&#1604;&#1575;&#1605;&#1575;&#1585;&#1575;&#1578;%20&#1575;&#1604;&#1588;&#1605;&#1575;&#1604;&#1610;&#1577;/&#1582;&#1583;&#1605;&#1575;&#1578;%20&#1575;&#1604;&#1605;&#1587;&#1578;&#1588;&#1601;&#1610;&#1575;&#1578;%20&#1575;&#1604;&#1582;&#1575;&#1589;&#1577;%202017/&#1605;&#1587;&#1578;&#1588;&#1601;&#1609;%20&#1575;&#1604;&#1593;&#1585;&#1610;&#1576;&#1610;/&#1582;&#1583;&#1605;&#1575;&#1578;%20&#1605;&#1587;&#1578;&#1588;&#1601;&#1609;%20&#1575;&#1604;&#1593;&#1585;&#1610;&#1576;&#1610;-%20201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&#1576;&#1610;&#1575;&#1606;&#1575;&#1578;%202017/&#1605;&#1589;&#1575;&#1583;&#1585;%20&#1575;&#1604;&#1602;&#1591;&#1575;&#1593;%20&#1575;&#1604;&#1582;&#1575;&#1589;%202017/&#1605;&#1589;&#1575;&#1583;&#1585;%20&#1575;&#1604;&#1605;&#1587;&#1578;&#1588;&#1601;&#1610;&#1575;&#1578;%20&#1575;&#1604;&#1582;&#1575;&#1589;&#1577;%20&#1576;&#1575;&#1604;&#1575;&#1605;&#1575;&#1585;&#1575;&#1578;%20&#1575;&#1604;&#1588;&#1605;&#1575;&#1604;&#1610;&#1577;/&#1582;&#1583;&#1605;&#1575;&#1578;%20&#1575;&#1604;&#1605;&#1587;&#1578;&#1588;&#1601;&#1610;&#1575;&#1578;%20&#1575;&#1604;&#1582;&#1575;&#1589;&#1577;%202017/&#1605;&#1587;&#1578;&#1588;&#1601;&#1609;%20&#1575;&#1604;&#1588;&#1585;&#1602;/&#1575;&#1604;&#1605;&#1589;&#1583;&#1585;/&#1582;&#1583;&#1605;&#1575;&#1578;%20%20&#1575;&#1604;&#1605;&#1587;&#1578;&#1588;&#1601;&#1610;&#1575;&#1578;%20-%20&#1605;%20&#1575;&#1604;&#1588;&#1585;&#16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talservice"/>
      <sheetName val="ADMISSION"/>
      <sheetName val="OUTPATIENT"/>
      <sheetName val="OPERATION"/>
      <sheetName val="DELIVERY"/>
    </sheetNames>
    <sheetDataSet>
      <sheetData sheetId="0"/>
      <sheetData sheetId="1">
        <row r="46">
          <cell r="C46">
            <v>2915</v>
          </cell>
          <cell r="F46">
            <v>10169</v>
          </cell>
          <cell r="I46">
            <v>11</v>
          </cell>
        </row>
      </sheetData>
      <sheetData sheetId="2">
        <row r="45">
          <cell r="B45">
            <v>33441</v>
          </cell>
        </row>
      </sheetData>
      <sheetData sheetId="3">
        <row r="9">
          <cell r="B9">
            <v>938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y hospital"/>
      <sheetName val="dr suleiman habib"/>
      <sheetName val="AlJalila"/>
      <sheetName val="American Academy"/>
      <sheetName val="emi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6">
          <cell r="D16">
            <v>2397</v>
          </cell>
          <cell r="F16">
            <v>1782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talservice"/>
    </sheetNames>
    <sheetDataSet>
      <sheetData sheetId="0" refreshError="1">
        <row r="7">
          <cell r="M7">
            <v>6</v>
          </cell>
        </row>
        <row r="15">
          <cell r="D15">
            <v>0</v>
          </cell>
          <cell r="E15">
            <v>0</v>
          </cell>
          <cell r="G15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talservice"/>
    </sheetNames>
    <sheetDataSet>
      <sheetData sheetId="0" refreshError="1">
        <row r="15">
          <cell r="D15" t="str">
            <v>/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"/>
    </sheetNames>
    <sheetDataSet>
      <sheetData sheetId="0" refreshError="1">
        <row r="15">
          <cell r="D15">
            <v>3412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talservice"/>
    </sheetNames>
    <sheetDataSet>
      <sheetData sheetId="0">
        <row r="15">
          <cell r="D15">
            <v>5179</v>
          </cell>
          <cell r="E15">
            <v>8555</v>
          </cell>
          <cell r="F15">
            <v>1901</v>
          </cell>
          <cell r="I15">
            <v>4</v>
          </cell>
          <cell r="L15">
            <v>137754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talservice"/>
    </sheetNames>
    <sheetDataSet>
      <sheetData sheetId="0" refreshError="1">
        <row r="7">
          <cell r="M7">
            <v>57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Oraibi"/>
    </sheetNames>
    <sheetDataSet>
      <sheetData sheetId="0" refreshError="1">
        <row r="15">
          <cell r="D15">
            <v>179</v>
          </cell>
          <cell r="G15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talservice"/>
    </sheetNames>
    <sheetDataSet>
      <sheetData sheetId="0" refreshError="1">
        <row r="7">
          <cell r="M7">
            <v>67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154"/>
  <sheetViews>
    <sheetView rightToLeft="1" tabSelected="1" zoomScale="85" zoomScaleNormal="85" workbookViewId="0">
      <selection activeCell="A9" sqref="A9:L9"/>
    </sheetView>
  </sheetViews>
  <sheetFormatPr defaultRowHeight="24.95" customHeight="1"/>
  <cols>
    <col min="1" max="3" width="10.7109375" style="67" customWidth="1"/>
    <col min="4" max="4" width="17.42578125" style="67" customWidth="1"/>
    <col min="5" max="12" width="10.7109375" style="67" customWidth="1"/>
    <col min="13" max="13" width="14.5703125" style="8" customWidth="1"/>
    <col min="14" max="14" width="11.42578125" style="8" customWidth="1"/>
    <col min="15" max="22" width="9.140625" style="8"/>
    <col min="23" max="16384" width="9.140625" style="67"/>
  </cols>
  <sheetData>
    <row r="1" spans="1:22" ht="24.95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2" ht="24.9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ht="24.95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69"/>
      <c r="N3" s="69"/>
      <c r="O3" s="69"/>
      <c r="P3" s="69"/>
      <c r="Q3" s="69"/>
      <c r="R3" s="69"/>
      <c r="S3" s="69"/>
      <c r="T3" s="69"/>
      <c r="U3" s="69"/>
      <c r="V3" s="69"/>
    </row>
    <row r="4" spans="1:22" ht="24.95" customHeight="1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2" ht="10.5" customHeight="1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22" ht="24.75" hidden="1" customHeight="1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69"/>
      <c r="N6" s="69"/>
      <c r="O6" s="69"/>
      <c r="P6" s="69"/>
      <c r="Q6" s="69"/>
      <c r="R6" s="69"/>
      <c r="S6" s="69"/>
      <c r="T6" s="69"/>
      <c r="U6" s="69"/>
      <c r="V6" s="69"/>
    </row>
    <row r="7" spans="1:22" ht="24.75" hidden="1" customHeight="1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24.75" hidden="1" customHeight="1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69"/>
      <c r="N8" s="69"/>
      <c r="O8" s="69"/>
      <c r="P8" s="69"/>
      <c r="Q8" s="69"/>
      <c r="R8" s="69"/>
      <c r="S8" s="69"/>
      <c r="T8" s="69"/>
      <c r="U8" s="69"/>
      <c r="V8" s="69"/>
    </row>
    <row r="9" spans="1:22" ht="54.95" customHeight="1">
      <c r="A9" s="98" t="s">
        <v>123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69"/>
      <c r="N9" s="69"/>
      <c r="O9" s="69"/>
      <c r="P9" s="69"/>
      <c r="Q9" s="69"/>
      <c r="R9" s="69"/>
      <c r="S9" s="69"/>
      <c r="T9" s="69"/>
      <c r="U9" s="69"/>
      <c r="V9" s="69"/>
    </row>
    <row r="10" spans="1:22" ht="24.95" customHeight="1">
      <c r="A10" s="90" t="s">
        <v>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68"/>
      <c r="N10" s="68"/>
      <c r="O10" s="68"/>
      <c r="P10" s="68"/>
      <c r="Q10" s="67"/>
      <c r="R10" s="67"/>
      <c r="S10" s="67"/>
      <c r="T10" s="67"/>
      <c r="U10" s="67"/>
      <c r="V10" s="67"/>
    </row>
    <row r="11" spans="1:22" ht="24.95" customHeight="1">
      <c r="A11" s="85" t="s">
        <v>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68"/>
      <c r="N11" s="68"/>
      <c r="O11" s="68"/>
      <c r="P11" s="68"/>
      <c r="Q11" s="67"/>
      <c r="R11" s="67"/>
      <c r="S11" s="67"/>
      <c r="T11" s="67"/>
      <c r="U11" s="67"/>
      <c r="V11" s="67"/>
    </row>
    <row r="12" spans="1:22" ht="24.95" customHeight="1">
      <c r="A12" s="84" t="s">
        <v>133</v>
      </c>
      <c r="B12" s="86" t="s">
        <v>132</v>
      </c>
      <c r="C12" s="86"/>
      <c r="D12" s="87" t="s">
        <v>2</v>
      </c>
      <c r="E12" s="86" t="s">
        <v>131</v>
      </c>
      <c r="F12" s="86" t="s">
        <v>130</v>
      </c>
      <c r="G12" s="86" t="s">
        <v>129</v>
      </c>
      <c r="H12" s="86" t="s">
        <v>128</v>
      </c>
      <c r="I12" s="86" t="s">
        <v>134</v>
      </c>
      <c r="J12" s="86"/>
      <c r="K12" s="86" t="s">
        <v>125</v>
      </c>
      <c r="L12" s="86" t="s">
        <v>124</v>
      </c>
      <c r="M12" s="68"/>
      <c r="N12" s="68"/>
      <c r="O12" s="68"/>
      <c r="P12" s="68"/>
      <c r="Q12" s="67"/>
      <c r="R12" s="67"/>
      <c r="S12" s="67"/>
      <c r="T12" s="67"/>
      <c r="U12" s="67"/>
      <c r="V12" s="67"/>
    </row>
    <row r="13" spans="1:22" ht="24.95" customHeight="1">
      <c r="A13" s="84"/>
      <c r="B13" s="86"/>
      <c r="C13" s="86"/>
      <c r="D13" s="87"/>
      <c r="E13" s="86"/>
      <c r="F13" s="86"/>
      <c r="G13" s="86"/>
      <c r="H13" s="86"/>
      <c r="I13" s="86" t="s">
        <v>127</v>
      </c>
      <c r="J13" s="86" t="s">
        <v>126</v>
      </c>
      <c r="K13" s="86"/>
      <c r="L13" s="86"/>
      <c r="M13" s="68"/>
      <c r="N13" s="68"/>
      <c r="O13" s="68"/>
      <c r="P13" s="68"/>
      <c r="Q13" s="67"/>
      <c r="R13" s="67"/>
      <c r="S13" s="67"/>
      <c r="T13" s="67"/>
      <c r="U13" s="67"/>
      <c r="V13" s="67"/>
    </row>
    <row r="14" spans="1:22" ht="24.95" customHeight="1">
      <c r="A14" s="84"/>
      <c r="B14" s="86"/>
      <c r="C14" s="86"/>
      <c r="D14" s="87"/>
      <c r="E14" s="86"/>
      <c r="F14" s="86"/>
      <c r="G14" s="86"/>
      <c r="H14" s="86"/>
      <c r="I14" s="86"/>
      <c r="J14" s="86"/>
      <c r="K14" s="86"/>
      <c r="L14" s="86"/>
      <c r="M14" s="68"/>
      <c r="N14" s="68"/>
      <c r="O14" s="68"/>
      <c r="P14" s="68"/>
      <c r="Q14" s="67"/>
      <c r="R14" s="67"/>
      <c r="S14" s="67"/>
      <c r="T14" s="67"/>
      <c r="U14" s="67"/>
      <c r="V14" s="67"/>
    </row>
    <row r="15" spans="1:22" ht="24.95" customHeight="1">
      <c r="A15" s="93"/>
      <c r="B15" s="94"/>
      <c r="C15" s="95"/>
      <c r="D15" s="48" t="s">
        <v>3</v>
      </c>
      <c r="E15" s="21">
        <v>5184</v>
      </c>
      <c r="F15" s="11">
        <v>8520.930693646651</v>
      </c>
      <c r="G15" s="1"/>
      <c r="H15" s="1">
        <v>17</v>
      </c>
      <c r="I15" s="2">
        <v>713</v>
      </c>
      <c r="J15" s="2"/>
      <c r="K15" s="22">
        <v>293072</v>
      </c>
      <c r="L15" s="23">
        <v>73</v>
      </c>
      <c r="M15" s="68"/>
      <c r="N15" s="68"/>
      <c r="O15" s="68"/>
      <c r="P15" s="68"/>
      <c r="Q15" s="67"/>
      <c r="R15" s="67"/>
      <c r="S15" s="67"/>
      <c r="T15" s="67"/>
      <c r="U15" s="67"/>
      <c r="V15" s="67"/>
    </row>
    <row r="16" spans="1:22" ht="24.95" customHeight="1">
      <c r="A16" s="93"/>
      <c r="B16" s="94"/>
      <c r="C16" s="95"/>
      <c r="D16" s="48" t="s">
        <v>4</v>
      </c>
      <c r="E16" s="21">
        <v>1545</v>
      </c>
      <c r="F16" s="11">
        <v>9550.1976842699769</v>
      </c>
      <c r="G16" s="1"/>
      <c r="H16" s="1">
        <v>3</v>
      </c>
      <c r="I16" s="2">
        <v>151</v>
      </c>
      <c r="J16" s="24"/>
      <c r="K16" s="22">
        <v>134783</v>
      </c>
      <c r="L16" s="23">
        <v>50</v>
      </c>
      <c r="M16" s="68"/>
      <c r="N16" s="68"/>
      <c r="O16" s="68"/>
      <c r="P16" s="68"/>
      <c r="Q16" s="67"/>
      <c r="R16" s="67"/>
      <c r="S16" s="67"/>
      <c r="T16" s="67"/>
      <c r="U16" s="67"/>
      <c r="V16" s="67"/>
    </row>
    <row r="17" spans="1:22" ht="24.95" customHeight="1">
      <c r="A17" s="93"/>
      <c r="B17" s="94"/>
      <c r="C17" s="95"/>
      <c r="D17" s="48" t="s">
        <v>5</v>
      </c>
      <c r="E17" s="21">
        <v>3609</v>
      </c>
      <c r="F17" s="11">
        <v>8511.0077519379756</v>
      </c>
      <c r="G17" s="1"/>
      <c r="H17" s="1">
        <v>3</v>
      </c>
      <c r="I17" s="2">
        <v>545</v>
      </c>
      <c r="J17" s="24"/>
      <c r="K17" s="22">
        <v>176669</v>
      </c>
      <c r="L17" s="23">
        <v>32</v>
      </c>
      <c r="M17" s="68"/>
      <c r="N17" s="68"/>
      <c r="O17" s="68"/>
      <c r="P17" s="68"/>
      <c r="Q17" s="67"/>
      <c r="R17" s="67"/>
      <c r="S17" s="67"/>
      <c r="T17" s="67"/>
      <c r="U17" s="67"/>
      <c r="V17" s="67"/>
    </row>
    <row r="18" spans="1:22" ht="24.95" customHeight="1">
      <c r="A18" s="93"/>
      <c r="B18" s="94"/>
      <c r="C18" s="95"/>
      <c r="D18" s="48" t="s">
        <v>6</v>
      </c>
      <c r="E18" s="21">
        <v>345</v>
      </c>
      <c r="F18" s="11">
        <v>1001.0722347629793</v>
      </c>
      <c r="G18" s="1"/>
      <c r="H18" s="1">
        <v>1</v>
      </c>
      <c r="I18" s="2">
        <v>43</v>
      </c>
      <c r="J18" s="24"/>
      <c r="K18" s="22">
        <v>71222</v>
      </c>
      <c r="L18" s="23">
        <v>15</v>
      </c>
      <c r="M18" s="68"/>
      <c r="N18" s="68"/>
      <c r="O18" s="68"/>
      <c r="P18" s="68"/>
      <c r="Q18" s="67"/>
      <c r="R18" s="67"/>
      <c r="S18" s="67"/>
      <c r="T18" s="67"/>
      <c r="U18" s="67"/>
      <c r="V18" s="67"/>
    </row>
    <row r="19" spans="1:22" ht="24.95" customHeight="1">
      <c r="A19" s="93"/>
      <c r="B19" s="94"/>
      <c r="C19" s="95"/>
      <c r="D19" s="48" t="s">
        <v>7</v>
      </c>
      <c r="E19" s="21">
        <v>5645</v>
      </c>
      <c r="F19" s="11">
        <v>8465.6011949215754</v>
      </c>
      <c r="G19" s="1"/>
      <c r="H19" s="1">
        <v>7</v>
      </c>
      <c r="I19" s="2">
        <v>482</v>
      </c>
      <c r="J19" s="24"/>
      <c r="K19" s="22">
        <v>186107</v>
      </c>
      <c r="L19" s="23">
        <v>36</v>
      </c>
      <c r="M19" s="68"/>
      <c r="N19" s="68"/>
      <c r="O19" s="68"/>
      <c r="P19" s="68"/>
      <c r="Q19" s="67"/>
      <c r="R19" s="67"/>
      <c r="S19" s="67"/>
      <c r="T19" s="67"/>
      <c r="U19" s="67"/>
      <c r="V19" s="67"/>
    </row>
    <row r="20" spans="1:22" ht="24.95" customHeight="1">
      <c r="A20" s="93"/>
      <c r="B20" s="94"/>
      <c r="C20" s="95"/>
      <c r="D20" s="48" t="s">
        <v>8</v>
      </c>
      <c r="E20" s="21">
        <v>2522</v>
      </c>
      <c r="F20" s="11">
        <v>6087.1957671957525</v>
      </c>
      <c r="G20" s="1"/>
      <c r="H20" s="1">
        <v>1</v>
      </c>
      <c r="I20" s="2">
        <v>281</v>
      </c>
      <c r="J20" s="24"/>
      <c r="K20" s="22">
        <v>75828</v>
      </c>
      <c r="L20" s="23">
        <v>40</v>
      </c>
      <c r="M20" s="68"/>
      <c r="N20" s="68"/>
      <c r="O20" s="68"/>
      <c r="P20" s="68"/>
      <c r="Q20" s="67"/>
      <c r="R20" s="67"/>
      <c r="S20" s="67"/>
      <c r="T20" s="67"/>
      <c r="U20" s="67"/>
      <c r="V20" s="67"/>
    </row>
    <row r="21" spans="1:22" ht="24.95" customHeight="1">
      <c r="A21" s="93"/>
      <c r="B21" s="94"/>
      <c r="C21" s="95"/>
      <c r="D21" s="48" t="s">
        <v>9</v>
      </c>
      <c r="E21" s="21">
        <v>6970</v>
      </c>
      <c r="F21" s="11">
        <v>22360.287285183782</v>
      </c>
      <c r="G21" s="1"/>
      <c r="H21" s="1">
        <v>7</v>
      </c>
      <c r="I21" s="2">
        <v>931</v>
      </c>
      <c r="J21" s="24"/>
      <c r="K21" s="22">
        <v>265402</v>
      </c>
      <c r="L21" s="23">
        <v>121</v>
      </c>
      <c r="M21" s="68"/>
      <c r="N21" s="68"/>
      <c r="O21" s="68"/>
      <c r="P21" s="68"/>
      <c r="Q21" s="67"/>
      <c r="R21" s="67"/>
      <c r="S21" s="67"/>
      <c r="T21" s="67"/>
      <c r="U21" s="67"/>
      <c r="V21" s="67"/>
    </row>
    <row r="22" spans="1:22" ht="24.95" customHeight="1">
      <c r="A22" s="93"/>
      <c r="B22" s="94"/>
      <c r="C22" s="95"/>
      <c r="D22" s="48" t="s">
        <v>10</v>
      </c>
      <c r="E22" s="21">
        <v>13509</v>
      </c>
      <c r="F22" s="11">
        <v>34020.717435601073</v>
      </c>
      <c r="G22" s="1"/>
      <c r="H22" s="1">
        <v>9</v>
      </c>
      <c r="I22" s="2">
        <v>4837</v>
      </c>
      <c r="J22" s="24"/>
      <c r="K22" s="22">
        <v>140623</v>
      </c>
      <c r="L22" s="23">
        <v>154</v>
      </c>
      <c r="M22" s="68"/>
      <c r="N22" s="68"/>
      <c r="O22" s="68"/>
      <c r="P22" s="68"/>
      <c r="Q22" s="67"/>
      <c r="R22" s="67"/>
      <c r="S22" s="67"/>
      <c r="T22" s="67"/>
      <c r="U22" s="67"/>
      <c r="V22" s="67"/>
    </row>
    <row r="23" spans="1:22" ht="24.95" customHeight="1">
      <c r="A23" s="93"/>
      <c r="B23" s="94"/>
      <c r="C23" s="95"/>
      <c r="D23" s="48" t="s">
        <v>11</v>
      </c>
      <c r="E23" s="21">
        <v>4445</v>
      </c>
      <c r="F23" s="11">
        <v>11734.101151727573</v>
      </c>
      <c r="G23" s="1"/>
      <c r="H23" s="1">
        <v>16</v>
      </c>
      <c r="I23" s="2">
        <v>240</v>
      </c>
      <c r="J23" s="24"/>
      <c r="K23" s="22">
        <v>250561</v>
      </c>
      <c r="L23" s="23">
        <v>50</v>
      </c>
      <c r="M23" s="68"/>
      <c r="N23" s="68"/>
      <c r="O23" s="68"/>
      <c r="P23" s="68"/>
      <c r="Q23" s="67"/>
      <c r="R23" s="67"/>
      <c r="S23" s="67"/>
      <c r="T23" s="67"/>
      <c r="U23" s="67"/>
      <c r="V23" s="67"/>
    </row>
    <row r="24" spans="1:22" s="73" customFormat="1" ht="24.95" customHeight="1">
      <c r="A24" s="93"/>
      <c r="B24" s="94"/>
      <c r="C24" s="95"/>
      <c r="D24" s="48" t="s">
        <v>12</v>
      </c>
      <c r="E24" s="21">
        <v>5085</v>
      </c>
      <c r="F24" s="11">
        <v>8090.3305785123939</v>
      </c>
      <c r="G24" s="1"/>
      <c r="H24" s="1">
        <v>4</v>
      </c>
      <c r="I24" s="3">
        <v>0</v>
      </c>
      <c r="J24" s="24"/>
      <c r="K24" s="22">
        <v>136426</v>
      </c>
      <c r="L24" s="23">
        <v>27</v>
      </c>
      <c r="M24" s="32"/>
      <c r="N24" s="32"/>
      <c r="O24" s="32"/>
      <c r="P24" s="32"/>
      <c r="Q24" s="8"/>
      <c r="R24" s="8"/>
      <c r="S24" s="8"/>
      <c r="T24" s="8"/>
      <c r="U24" s="8"/>
      <c r="V24" s="8"/>
    </row>
    <row r="25" spans="1:22" ht="24.95" customHeight="1">
      <c r="A25" s="93"/>
      <c r="B25" s="94"/>
      <c r="C25" s="95"/>
      <c r="D25" s="48" t="s">
        <v>13</v>
      </c>
      <c r="E25" s="21">
        <v>9258</v>
      </c>
      <c r="F25" s="11">
        <v>43608.289856526528</v>
      </c>
      <c r="G25" s="1"/>
      <c r="H25" s="1">
        <v>56</v>
      </c>
      <c r="I25" s="2">
        <v>736</v>
      </c>
      <c r="J25" s="24"/>
      <c r="K25" s="22">
        <v>335102</v>
      </c>
      <c r="L25" s="4">
        <v>220</v>
      </c>
      <c r="M25" s="68"/>
      <c r="N25" s="68"/>
      <c r="O25" s="68"/>
      <c r="P25" s="68"/>
      <c r="Q25" s="67"/>
      <c r="R25" s="67"/>
      <c r="S25" s="67"/>
      <c r="T25" s="67"/>
      <c r="U25" s="67"/>
      <c r="V25" s="67"/>
    </row>
    <row r="26" spans="1:22" ht="24.95" customHeight="1">
      <c r="A26" s="93"/>
      <c r="B26" s="94"/>
      <c r="C26" s="95"/>
      <c r="D26" s="48" t="s">
        <v>14</v>
      </c>
      <c r="E26" s="21">
        <v>5274</v>
      </c>
      <c r="F26" s="11">
        <v>28347.874857593524</v>
      </c>
      <c r="G26" s="1"/>
      <c r="H26" s="1">
        <v>23</v>
      </c>
      <c r="I26" s="2">
        <v>69</v>
      </c>
      <c r="J26" s="24"/>
      <c r="K26" s="22">
        <v>201331</v>
      </c>
      <c r="L26" s="4">
        <v>116</v>
      </c>
      <c r="M26" s="68"/>
      <c r="N26" s="68"/>
      <c r="O26" s="68"/>
      <c r="P26" s="68"/>
      <c r="Q26" s="67"/>
      <c r="R26" s="67"/>
      <c r="S26" s="67"/>
      <c r="T26" s="67"/>
      <c r="U26" s="67"/>
      <c r="V26" s="67"/>
    </row>
    <row r="27" spans="1:22" ht="24.95" customHeight="1">
      <c r="A27" s="93"/>
      <c r="B27" s="94"/>
      <c r="C27" s="95"/>
      <c r="D27" s="48" t="s">
        <v>15</v>
      </c>
      <c r="E27" s="21">
        <v>12817</v>
      </c>
      <c r="F27" s="11">
        <v>42380.876729861593</v>
      </c>
      <c r="G27" s="1"/>
      <c r="H27" s="1">
        <v>47</v>
      </c>
      <c r="I27" s="2">
        <v>1977</v>
      </c>
      <c r="J27" s="24"/>
      <c r="K27" s="22">
        <v>481471</v>
      </c>
      <c r="L27" s="4">
        <v>176</v>
      </c>
      <c r="M27" s="68"/>
      <c r="N27" s="68"/>
      <c r="O27" s="68"/>
      <c r="P27" s="68"/>
      <c r="Q27" s="67"/>
      <c r="R27" s="67"/>
      <c r="S27" s="67"/>
      <c r="T27" s="67"/>
      <c r="U27" s="67"/>
      <c r="V27" s="67"/>
    </row>
    <row r="28" spans="1:22" ht="24.95" customHeight="1">
      <c r="A28" s="93"/>
      <c r="B28" s="94"/>
      <c r="C28" s="95"/>
      <c r="D28" s="48" t="s">
        <v>16</v>
      </c>
      <c r="E28" s="21">
        <v>2786</v>
      </c>
      <c r="F28" s="11">
        <v>9240.5063291139122</v>
      </c>
      <c r="G28" s="1"/>
      <c r="H28" s="1">
        <v>1</v>
      </c>
      <c r="I28" s="2">
        <v>87</v>
      </c>
      <c r="J28" s="24"/>
      <c r="K28" s="22">
        <v>94383</v>
      </c>
      <c r="L28" s="23">
        <v>50</v>
      </c>
      <c r="M28" s="68"/>
      <c r="N28" s="68"/>
      <c r="O28" s="68"/>
      <c r="P28" s="68"/>
      <c r="Q28" s="67"/>
      <c r="R28" s="67"/>
      <c r="S28" s="67"/>
      <c r="T28" s="67"/>
      <c r="U28" s="67"/>
      <c r="V28" s="67"/>
    </row>
    <row r="29" spans="1:22" ht="24.95" customHeight="1">
      <c r="A29" s="93"/>
      <c r="B29" s="94"/>
      <c r="C29" s="95"/>
      <c r="D29" s="48" t="s">
        <v>17</v>
      </c>
      <c r="E29" s="21">
        <v>275</v>
      </c>
      <c r="F29" s="11">
        <v>0</v>
      </c>
      <c r="G29" s="1"/>
      <c r="H29" s="5">
        <v>0</v>
      </c>
      <c r="I29" s="2">
        <v>0</v>
      </c>
      <c r="J29" s="24"/>
      <c r="K29" s="22">
        <v>34597</v>
      </c>
      <c r="L29" s="6">
        <v>13</v>
      </c>
      <c r="M29" s="68"/>
      <c r="N29" s="68"/>
      <c r="O29" s="68"/>
      <c r="P29" s="68"/>
      <c r="Q29" s="67"/>
      <c r="R29" s="67"/>
      <c r="S29" s="67"/>
      <c r="T29" s="67"/>
      <c r="U29" s="67"/>
      <c r="V29" s="67"/>
    </row>
    <row r="30" spans="1:22" ht="24.95" customHeight="1">
      <c r="A30" s="93"/>
      <c r="B30" s="94"/>
      <c r="C30" s="95"/>
      <c r="D30" s="48" t="s">
        <v>18</v>
      </c>
      <c r="E30" s="21">
        <v>838</v>
      </c>
      <c r="F30" s="11">
        <v>1413.7974683544289</v>
      </c>
      <c r="G30" s="1"/>
      <c r="H30" s="5">
        <v>0</v>
      </c>
      <c r="I30" s="2">
        <v>54</v>
      </c>
      <c r="J30" s="24"/>
      <c r="K30" s="22">
        <v>54231</v>
      </c>
      <c r="L30" s="23">
        <v>11</v>
      </c>
      <c r="M30" s="68"/>
      <c r="N30" s="68"/>
      <c r="O30" s="68"/>
      <c r="P30" s="68"/>
      <c r="Q30" s="67"/>
      <c r="R30" s="67"/>
      <c r="S30" s="67"/>
      <c r="T30" s="67"/>
      <c r="U30" s="67"/>
      <c r="V30" s="67"/>
    </row>
    <row r="31" spans="1:22" ht="24.95" customHeight="1">
      <c r="A31" s="93"/>
      <c r="B31" s="94"/>
      <c r="C31" s="95"/>
      <c r="D31" s="48" t="s">
        <v>19</v>
      </c>
      <c r="E31" s="21">
        <v>4394</v>
      </c>
      <c r="F31" s="11">
        <v>9827.8842306495335</v>
      </c>
      <c r="G31" s="1"/>
      <c r="H31" s="1">
        <v>4</v>
      </c>
      <c r="I31" s="2">
        <v>541</v>
      </c>
      <c r="J31" s="24"/>
      <c r="K31" s="22">
        <v>223252</v>
      </c>
      <c r="L31" s="4">
        <v>49</v>
      </c>
      <c r="M31" s="68"/>
      <c r="N31" s="68"/>
      <c r="O31" s="68"/>
      <c r="P31" s="68"/>
      <c r="Q31" s="67"/>
      <c r="R31" s="67"/>
      <c r="S31" s="67"/>
      <c r="T31" s="67"/>
      <c r="U31" s="67"/>
      <c r="V31" s="67"/>
    </row>
    <row r="32" spans="1:22" ht="24.95" customHeight="1">
      <c r="A32" s="93"/>
      <c r="B32" s="94"/>
      <c r="C32" s="95"/>
      <c r="D32" s="48" t="s">
        <v>20</v>
      </c>
      <c r="E32" s="21">
        <v>73</v>
      </c>
      <c r="F32" s="11">
        <v>22783.299999999981</v>
      </c>
      <c r="G32" s="1"/>
      <c r="H32" s="1">
        <v>2</v>
      </c>
      <c r="I32" s="3">
        <v>0</v>
      </c>
      <c r="J32" s="24"/>
      <c r="K32" s="22">
        <v>29</v>
      </c>
      <c r="L32" s="6">
        <v>70</v>
      </c>
      <c r="M32" s="68"/>
      <c r="N32" s="68"/>
      <c r="O32" s="68"/>
      <c r="P32" s="68"/>
      <c r="Q32" s="67"/>
      <c r="R32" s="67"/>
      <c r="S32" s="67"/>
      <c r="T32" s="67"/>
      <c r="U32" s="67"/>
      <c r="V32" s="67"/>
    </row>
    <row r="33" spans="1:22" ht="24.95" customHeight="1">
      <c r="A33" s="93"/>
      <c r="B33" s="94"/>
      <c r="C33" s="95"/>
      <c r="D33" s="48" t="s">
        <v>21</v>
      </c>
      <c r="E33" s="21">
        <v>0</v>
      </c>
      <c r="F33" s="11">
        <v>23968.333333333325</v>
      </c>
      <c r="G33" s="1"/>
      <c r="H33" s="5">
        <v>0</v>
      </c>
      <c r="I33" s="3">
        <v>0</v>
      </c>
      <c r="J33" s="24"/>
      <c r="K33" s="22">
        <v>0</v>
      </c>
      <c r="L33" s="6">
        <v>80</v>
      </c>
      <c r="M33" s="68"/>
      <c r="N33" s="68"/>
      <c r="O33" s="68"/>
      <c r="P33" s="68"/>
      <c r="Q33" s="67"/>
      <c r="R33" s="67"/>
      <c r="S33" s="67"/>
      <c r="T33" s="67"/>
      <c r="U33" s="67"/>
      <c r="V33" s="67"/>
    </row>
    <row r="34" spans="1:22" ht="24.95" customHeight="1">
      <c r="A34" s="93"/>
      <c r="B34" s="94"/>
      <c r="C34" s="95"/>
      <c r="D34" s="48" t="s">
        <v>22</v>
      </c>
      <c r="E34" s="21">
        <v>8552</v>
      </c>
      <c r="F34" s="11">
        <v>29558.00156112398</v>
      </c>
      <c r="G34" s="1"/>
      <c r="H34" s="1">
        <v>7</v>
      </c>
      <c r="I34" s="2">
        <v>484</v>
      </c>
      <c r="J34" s="24"/>
      <c r="K34" s="22">
        <v>363918</v>
      </c>
      <c r="L34" s="4">
        <v>133</v>
      </c>
      <c r="M34" s="68"/>
      <c r="N34" s="68"/>
      <c r="O34" s="68"/>
      <c r="P34" s="68"/>
      <c r="Q34" s="67"/>
      <c r="R34" s="67"/>
      <c r="S34" s="67"/>
      <c r="T34" s="67"/>
      <c r="U34" s="67"/>
      <c r="V34" s="67"/>
    </row>
    <row r="35" spans="1:22" ht="24.95" customHeight="1">
      <c r="A35" s="93"/>
      <c r="B35" s="94"/>
      <c r="C35" s="95"/>
      <c r="D35" s="48" t="s">
        <v>23</v>
      </c>
      <c r="E35" s="21">
        <v>0</v>
      </c>
      <c r="F35" s="11">
        <v>0</v>
      </c>
      <c r="G35" s="1"/>
      <c r="H35" s="5">
        <v>0</v>
      </c>
      <c r="I35" s="3">
        <v>0</v>
      </c>
      <c r="J35" s="24"/>
      <c r="K35" s="22">
        <v>0</v>
      </c>
      <c r="L35" s="7">
        <v>169</v>
      </c>
      <c r="M35" s="68"/>
      <c r="N35" s="68"/>
      <c r="O35" s="68"/>
      <c r="P35" s="68"/>
      <c r="Q35" s="67"/>
      <c r="R35" s="67"/>
      <c r="S35" s="67"/>
      <c r="T35" s="67"/>
      <c r="U35" s="67"/>
      <c r="V35" s="67"/>
    </row>
    <row r="36" spans="1:22" ht="24.95" customHeight="1">
      <c r="A36" s="93"/>
      <c r="B36" s="94"/>
      <c r="C36" s="95"/>
      <c r="D36" s="49" t="s">
        <v>24</v>
      </c>
      <c r="E36" s="21">
        <v>6241</v>
      </c>
      <c r="F36" s="11">
        <v>23307.56495160468</v>
      </c>
      <c r="G36" s="1"/>
      <c r="H36" s="1">
        <v>3</v>
      </c>
      <c r="I36" s="2">
        <v>2399</v>
      </c>
      <c r="J36" s="24"/>
      <c r="K36" s="22">
        <v>40130</v>
      </c>
      <c r="L36" s="6">
        <v>109</v>
      </c>
      <c r="M36" s="68"/>
      <c r="N36" s="68"/>
      <c r="O36" s="68"/>
      <c r="P36" s="68"/>
      <c r="Q36" s="67"/>
      <c r="R36" s="67"/>
      <c r="S36" s="67"/>
      <c r="T36" s="67"/>
      <c r="U36" s="67"/>
      <c r="V36" s="67"/>
    </row>
    <row r="37" spans="1:22" ht="24.95" customHeight="1">
      <c r="A37" s="93"/>
      <c r="B37" s="94"/>
      <c r="C37" s="95"/>
      <c r="D37" s="48" t="s">
        <v>25</v>
      </c>
      <c r="E37" s="21">
        <v>410</v>
      </c>
      <c r="F37" s="11">
        <v>14417.499999999982</v>
      </c>
      <c r="G37" s="1"/>
      <c r="H37" s="1">
        <v>4</v>
      </c>
      <c r="I37" s="3">
        <v>0</v>
      </c>
      <c r="J37" s="24"/>
      <c r="K37" s="22">
        <v>149</v>
      </c>
      <c r="L37" s="4">
        <v>65</v>
      </c>
      <c r="M37" s="68"/>
      <c r="N37" s="68"/>
      <c r="O37" s="68"/>
      <c r="P37" s="68"/>
      <c r="Q37" s="67"/>
      <c r="R37" s="67"/>
      <c r="S37" s="67"/>
      <c r="T37" s="67"/>
      <c r="U37" s="67"/>
      <c r="V37" s="67"/>
    </row>
    <row r="38" spans="1:22" ht="24.95" customHeight="1">
      <c r="A38" s="93"/>
      <c r="B38" s="94"/>
      <c r="C38" s="95"/>
      <c r="D38" s="48" t="s">
        <v>26</v>
      </c>
      <c r="E38" s="21">
        <v>188</v>
      </c>
      <c r="F38" s="11">
        <v>690.8624708624701</v>
      </c>
      <c r="G38" s="1"/>
      <c r="H38" s="5">
        <v>0</v>
      </c>
      <c r="I38" s="2">
        <v>8</v>
      </c>
      <c r="J38" s="24"/>
      <c r="K38" s="22">
        <v>5203</v>
      </c>
      <c r="L38" s="23">
        <v>58</v>
      </c>
      <c r="M38" s="68"/>
      <c r="N38" s="68"/>
      <c r="O38" s="68"/>
      <c r="P38" s="68"/>
      <c r="Q38" s="67"/>
      <c r="R38" s="67"/>
      <c r="S38" s="67"/>
      <c r="T38" s="67"/>
      <c r="U38" s="67"/>
      <c r="V38" s="67"/>
    </row>
    <row r="39" spans="1:22" ht="24.95" customHeight="1">
      <c r="A39" s="93"/>
      <c r="B39" s="94"/>
      <c r="C39" s="95"/>
      <c r="D39" s="48" t="s">
        <v>27</v>
      </c>
      <c r="E39" s="21">
        <v>172</v>
      </c>
      <c r="F39" s="11">
        <v>26456.001133052745</v>
      </c>
      <c r="G39" s="1"/>
      <c r="H39" s="5">
        <v>0</v>
      </c>
      <c r="I39" s="3">
        <v>0</v>
      </c>
      <c r="J39" s="24"/>
      <c r="K39" s="22">
        <v>1639</v>
      </c>
      <c r="L39" s="23">
        <v>90</v>
      </c>
      <c r="M39" s="68"/>
      <c r="N39" s="68"/>
      <c r="O39" s="68"/>
      <c r="P39" s="68"/>
      <c r="Q39" s="67"/>
      <c r="R39" s="67"/>
      <c r="S39" s="67"/>
      <c r="T39" s="67"/>
      <c r="U39" s="67"/>
      <c r="V39" s="67"/>
    </row>
    <row r="40" spans="1:22" ht="24.95" customHeight="1">
      <c r="A40" s="93"/>
      <c r="B40" s="94"/>
      <c r="C40" s="95"/>
      <c r="D40" s="48" t="s">
        <v>27</v>
      </c>
      <c r="E40" s="21">
        <v>0</v>
      </c>
      <c r="F40" s="11">
        <v>0</v>
      </c>
      <c r="G40" s="1"/>
      <c r="H40" s="5">
        <v>0</v>
      </c>
      <c r="I40" s="3">
        <v>0</v>
      </c>
      <c r="J40" s="24"/>
      <c r="K40" s="22">
        <v>0</v>
      </c>
      <c r="L40" s="24">
        <v>53</v>
      </c>
      <c r="M40" s="68"/>
      <c r="N40" s="68"/>
      <c r="O40" s="68"/>
      <c r="P40" s="68"/>
      <c r="Q40" s="67"/>
      <c r="R40" s="67"/>
      <c r="S40" s="67"/>
      <c r="T40" s="67"/>
      <c r="U40" s="67"/>
      <c r="V40" s="67"/>
    </row>
    <row r="41" spans="1:22" ht="24.95" customHeight="1">
      <c r="A41" s="93"/>
      <c r="B41" s="94"/>
      <c r="C41" s="95"/>
      <c r="D41" s="48" t="s">
        <v>28</v>
      </c>
      <c r="E41" s="21">
        <v>9</v>
      </c>
      <c r="F41" s="11">
        <v>0</v>
      </c>
      <c r="G41" s="1"/>
      <c r="H41" s="5">
        <v>0</v>
      </c>
      <c r="I41" s="3">
        <v>0</v>
      </c>
      <c r="J41" s="24"/>
      <c r="K41" s="22">
        <v>531</v>
      </c>
      <c r="L41" s="24">
        <v>16</v>
      </c>
      <c r="M41" s="32"/>
      <c r="N41" s="32"/>
      <c r="O41" s="32"/>
      <c r="P41" s="32"/>
    </row>
    <row r="42" spans="1:22" ht="24.95" customHeight="1">
      <c r="A42" s="93"/>
      <c r="B42" s="94"/>
      <c r="C42" s="95"/>
      <c r="D42" s="48" t="s">
        <v>29</v>
      </c>
      <c r="E42" s="21">
        <v>8891</v>
      </c>
      <c r="F42" s="11">
        <v>29074.071148628274</v>
      </c>
      <c r="G42" s="1"/>
      <c r="H42" s="1">
        <v>27</v>
      </c>
      <c r="I42" s="2">
        <v>973</v>
      </c>
      <c r="J42" s="24"/>
      <c r="K42" s="22">
        <v>380231</v>
      </c>
      <c r="L42" s="4">
        <v>121</v>
      </c>
      <c r="M42" s="68"/>
      <c r="N42" s="68"/>
      <c r="O42" s="68"/>
      <c r="P42" s="68"/>
      <c r="Q42" s="67"/>
      <c r="R42" s="67"/>
      <c r="S42" s="67"/>
      <c r="T42" s="67"/>
      <c r="U42" s="67"/>
      <c r="V42" s="67"/>
    </row>
    <row r="43" spans="1:22" ht="24.95" customHeight="1">
      <c r="A43" s="93"/>
      <c r="B43" s="94"/>
      <c r="C43" s="95"/>
      <c r="D43" s="48" t="s">
        <v>30</v>
      </c>
      <c r="E43" s="21">
        <v>4333</v>
      </c>
      <c r="F43" s="11">
        <v>11341.227904299918</v>
      </c>
      <c r="G43" s="1"/>
      <c r="H43" s="1">
        <v>8</v>
      </c>
      <c r="I43" s="2">
        <v>754</v>
      </c>
      <c r="J43" s="24"/>
      <c r="K43" s="22">
        <v>191068</v>
      </c>
      <c r="L43" s="7">
        <v>47</v>
      </c>
      <c r="M43" s="68"/>
      <c r="N43" s="68"/>
      <c r="O43" s="68"/>
      <c r="P43" s="68"/>
      <c r="Q43" s="67"/>
      <c r="R43" s="67"/>
      <c r="S43" s="67"/>
      <c r="T43" s="67"/>
      <c r="U43" s="67"/>
      <c r="V43" s="67"/>
    </row>
    <row r="44" spans="1:22" ht="24.95" customHeight="1">
      <c r="A44" s="93"/>
      <c r="B44" s="94"/>
      <c r="C44" s="95"/>
      <c r="D44" s="48" t="s">
        <v>31</v>
      </c>
      <c r="E44" s="21">
        <v>142</v>
      </c>
      <c r="F44" s="11">
        <v>412.41499564080164</v>
      </c>
      <c r="G44" s="1"/>
      <c r="H44" s="5">
        <v>0</v>
      </c>
      <c r="I44" s="3">
        <v>0</v>
      </c>
      <c r="J44" s="24"/>
      <c r="K44" s="22">
        <v>106881</v>
      </c>
      <c r="L44" s="24">
        <v>8</v>
      </c>
      <c r="M44" s="68"/>
      <c r="N44" s="68"/>
      <c r="O44" s="68"/>
      <c r="P44" s="68"/>
      <c r="Q44" s="67"/>
      <c r="R44" s="67"/>
      <c r="S44" s="67"/>
      <c r="T44" s="67"/>
      <c r="U44" s="67"/>
      <c r="V44" s="67"/>
    </row>
    <row r="45" spans="1:22" ht="24.95" customHeight="1">
      <c r="A45" s="93"/>
      <c r="B45" s="94"/>
      <c r="C45" s="95"/>
      <c r="D45" s="48" t="s">
        <v>32</v>
      </c>
      <c r="E45" s="21">
        <v>217</v>
      </c>
      <c r="F45" s="11">
        <v>518.41930541368743</v>
      </c>
      <c r="G45" s="1"/>
      <c r="H45" s="5">
        <v>0</v>
      </c>
      <c r="I45" s="3">
        <v>0</v>
      </c>
      <c r="J45" s="24"/>
      <c r="K45" s="22">
        <v>37651</v>
      </c>
      <c r="L45" s="24">
        <v>18</v>
      </c>
      <c r="M45" s="68"/>
      <c r="N45" s="68"/>
      <c r="O45" s="68"/>
      <c r="P45" s="68"/>
      <c r="Q45" s="67"/>
      <c r="R45" s="67"/>
      <c r="S45" s="67"/>
      <c r="T45" s="67"/>
      <c r="U45" s="67"/>
      <c r="V45" s="67"/>
    </row>
    <row r="46" spans="1:22" s="8" customFormat="1" ht="24.95" customHeight="1">
      <c r="A46" s="93"/>
      <c r="B46" s="94"/>
      <c r="C46" s="95"/>
      <c r="D46" s="71" t="s">
        <v>33</v>
      </c>
      <c r="E46" s="60">
        <f>SUM(E15:E45)</f>
        <v>113729</v>
      </c>
      <c r="F46" s="60">
        <f t="shared" ref="F46:L46" si="0">SUM(F15:F45)</f>
        <v>435688.36805381911</v>
      </c>
      <c r="G46" s="60">
        <f t="shared" si="0"/>
        <v>0</v>
      </c>
      <c r="H46" s="60">
        <f>SUM(H15:H45)</f>
        <v>250</v>
      </c>
      <c r="I46" s="60">
        <f t="shared" si="0"/>
        <v>16305</v>
      </c>
      <c r="J46" s="60">
        <f t="shared" si="0"/>
        <v>0</v>
      </c>
      <c r="K46" s="60">
        <f t="shared" si="0"/>
        <v>4282490</v>
      </c>
      <c r="L46" s="60">
        <f t="shared" si="0"/>
        <v>2270</v>
      </c>
      <c r="M46" s="32"/>
      <c r="N46" s="32"/>
      <c r="O46" s="32"/>
      <c r="P46" s="32"/>
    </row>
    <row r="47" spans="1:22" ht="24.95" customHeight="1">
      <c r="A47" s="93"/>
      <c r="B47" s="94"/>
      <c r="C47" s="96" t="s">
        <v>139</v>
      </c>
      <c r="D47" s="48" t="s">
        <v>34</v>
      </c>
      <c r="E47" s="21">
        <v>5046</v>
      </c>
      <c r="F47" s="11">
        <v>14969.444788441693</v>
      </c>
      <c r="G47" s="11"/>
      <c r="H47" s="25">
        <v>6</v>
      </c>
      <c r="I47" s="25">
        <v>454</v>
      </c>
      <c r="J47" s="25"/>
      <c r="K47" s="26">
        <v>214300</v>
      </c>
      <c r="L47" s="27">
        <v>88</v>
      </c>
      <c r="M47" s="68"/>
      <c r="N47" s="68"/>
      <c r="O47" s="68"/>
      <c r="P47" s="68"/>
      <c r="Q47" s="67"/>
      <c r="R47" s="67"/>
      <c r="S47" s="67"/>
      <c r="T47" s="67"/>
      <c r="U47" s="67"/>
      <c r="V47" s="67"/>
    </row>
    <row r="48" spans="1:22" ht="24.95" customHeight="1">
      <c r="A48" s="93"/>
      <c r="B48" s="94"/>
      <c r="C48" s="96"/>
      <c r="D48" s="48" t="s">
        <v>35</v>
      </c>
      <c r="E48" s="21">
        <v>8891</v>
      </c>
      <c r="F48" s="11">
        <v>35561.673801627971</v>
      </c>
      <c r="G48" s="11"/>
      <c r="H48" s="25">
        <v>27</v>
      </c>
      <c r="I48" s="25">
        <v>973</v>
      </c>
      <c r="J48" s="25"/>
      <c r="K48" s="28">
        <v>225400</v>
      </c>
      <c r="L48" s="28">
        <v>148</v>
      </c>
      <c r="M48" s="68"/>
      <c r="N48" s="68"/>
      <c r="O48" s="68"/>
      <c r="P48" s="68"/>
      <c r="Q48" s="67"/>
      <c r="R48" s="67"/>
      <c r="S48" s="67"/>
      <c r="T48" s="67"/>
      <c r="U48" s="67"/>
      <c r="V48" s="67"/>
    </row>
    <row r="49" spans="1:22" ht="24.95" customHeight="1">
      <c r="A49" s="93"/>
      <c r="B49" s="94"/>
      <c r="C49" s="96"/>
      <c r="D49" s="50" t="s">
        <v>36</v>
      </c>
      <c r="E49" s="21">
        <v>3353</v>
      </c>
      <c r="F49" s="11">
        <v>9705.1096009401517</v>
      </c>
      <c r="G49" s="11"/>
      <c r="H49" s="25">
        <v>2</v>
      </c>
      <c r="I49" s="25">
        <v>551</v>
      </c>
      <c r="J49" s="25"/>
      <c r="K49" s="26">
        <v>79200</v>
      </c>
      <c r="L49" s="27">
        <v>59</v>
      </c>
      <c r="M49" s="68"/>
      <c r="N49" s="68"/>
      <c r="O49" s="68"/>
      <c r="P49" s="68"/>
      <c r="Q49" s="67"/>
      <c r="R49" s="67"/>
      <c r="S49" s="67"/>
      <c r="T49" s="67"/>
      <c r="U49" s="67"/>
      <c r="V49" s="67"/>
    </row>
    <row r="50" spans="1:22" ht="24.95" customHeight="1">
      <c r="A50" s="93"/>
      <c r="B50" s="94"/>
      <c r="C50" s="96"/>
      <c r="D50" s="48" t="s">
        <v>37</v>
      </c>
      <c r="E50" s="21">
        <v>1973</v>
      </c>
      <c r="F50" s="11">
        <v>6857.3873315781248</v>
      </c>
      <c r="G50" s="11"/>
      <c r="H50" s="25">
        <v>1</v>
      </c>
      <c r="I50" s="25">
        <v>102</v>
      </c>
      <c r="J50" s="25"/>
      <c r="K50" s="26">
        <v>107400</v>
      </c>
      <c r="L50" s="27">
        <v>35</v>
      </c>
      <c r="M50" s="68"/>
      <c r="N50" s="68"/>
      <c r="O50" s="68"/>
      <c r="P50" s="68"/>
      <c r="Q50" s="67"/>
      <c r="R50" s="67"/>
      <c r="S50" s="67"/>
      <c r="T50" s="67"/>
      <c r="U50" s="67"/>
      <c r="V50" s="67"/>
    </row>
    <row r="51" spans="1:22" ht="24.95" customHeight="1">
      <c r="A51" s="93"/>
      <c r="B51" s="94"/>
      <c r="C51" s="96"/>
      <c r="D51" s="48" t="s">
        <v>38</v>
      </c>
      <c r="E51" s="21">
        <v>3739</v>
      </c>
      <c r="F51" s="11">
        <v>11748.972854640966</v>
      </c>
      <c r="G51" s="11"/>
      <c r="H51" s="11">
        <v>0</v>
      </c>
      <c r="I51" s="24">
        <v>438</v>
      </c>
      <c r="J51" s="25"/>
      <c r="K51" s="26">
        <v>135400</v>
      </c>
      <c r="L51" s="27">
        <v>77</v>
      </c>
      <c r="M51" s="68"/>
      <c r="N51" s="68"/>
      <c r="O51" s="68"/>
      <c r="P51" s="68"/>
      <c r="Q51" s="67"/>
      <c r="R51" s="67"/>
      <c r="S51" s="67"/>
      <c r="T51" s="67"/>
      <c r="U51" s="67"/>
      <c r="V51" s="67"/>
    </row>
    <row r="52" spans="1:22" ht="24.95" customHeight="1">
      <c r="A52" s="93"/>
      <c r="B52" s="94"/>
      <c r="C52" s="96"/>
      <c r="D52" s="48" t="s">
        <v>39</v>
      </c>
      <c r="E52" s="21">
        <v>2648</v>
      </c>
      <c r="F52" s="11">
        <v>4301.9469160005983</v>
      </c>
      <c r="G52" s="11"/>
      <c r="H52" s="11">
        <v>0</v>
      </c>
      <c r="I52" s="24">
        <v>558</v>
      </c>
      <c r="J52" s="25"/>
      <c r="K52" s="26">
        <v>79400</v>
      </c>
      <c r="L52" s="27">
        <v>46</v>
      </c>
      <c r="M52" s="74"/>
      <c r="N52" s="68"/>
      <c r="O52" s="68"/>
      <c r="P52" s="68"/>
      <c r="Q52" s="67"/>
      <c r="R52" s="67"/>
      <c r="S52" s="67"/>
      <c r="T52" s="67"/>
      <c r="U52" s="67"/>
      <c r="V52" s="67"/>
    </row>
    <row r="53" spans="1:22" ht="24.95" customHeight="1">
      <c r="A53" s="93"/>
      <c r="B53" s="94"/>
      <c r="C53" s="96"/>
      <c r="D53" s="48" t="s">
        <v>40</v>
      </c>
      <c r="E53" s="21">
        <v>49</v>
      </c>
      <c r="F53" s="11">
        <v>18783.498891352545</v>
      </c>
      <c r="G53" s="11"/>
      <c r="H53" s="11">
        <v>0</v>
      </c>
      <c r="I53" s="11">
        <v>0</v>
      </c>
      <c r="J53" s="25"/>
      <c r="K53" s="28">
        <v>0</v>
      </c>
      <c r="L53" s="28">
        <v>54</v>
      </c>
      <c r="M53" s="68"/>
      <c r="N53" s="68"/>
      <c r="O53" s="68"/>
      <c r="P53" s="68"/>
      <c r="Q53" s="67"/>
      <c r="R53" s="67"/>
      <c r="S53" s="67"/>
      <c r="T53" s="67"/>
      <c r="U53" s="67"/>
      <c r="V53" s="67"/>
    </row>
    <row r="54" spans="1:22" ht="24.95" customHeight="1">
      <c r="A54" s="93"/>
      <c r="B54" s="94"/>
      <c r="C54" s="96"/>
      <c r="D54" s="48" t="s">
        <v>41</v>
      </c>
      <c r="E54" s="21">
        <v>507</v>
      </c>
      <c r="F54" s="11">
        <v>18722.621351605809</v>
      </c>
      <c r="G54" s="11"/>
      <c r="H54" s="24">
        <v>2</v>
      </c>
      <c r="I54" s="11">
        <v>0</v>
      </c>
      <c r="J54" s="25"/>
      <c r="K54" s="27">
        <v>0</v>
      </c>
      <c r="L54" s="27">
        <v>65</v>
      </c>
      <c r="M54" s="68"/>
      <c r="N54" s="68"/>
      <c r="O54" s="68"/>
      <c r="P54" s="68"/>
      <c r="Q54" s="67"/>
      <c r="R54" s="67"/>
      <c r="S54" s="67"/>
      <c r="T54" s="67"/>
      <c r="U54" s="67"/>
      <c r="V54" s="67"/>
    </row>
    <row r="55" spans="1:22" ht="24.95" customHeight="1">
      <c r="A55" s="93"/>
      <c r="B55" s="94"/>
      <c r="C55" s="96"/>
      <c r="D55" s="48" t="s">
        <v>42</v>
      </c>
      <c r="E55" s="21">
        <v>108</v>
      </c>
      <c r="F55" s="11">
        <v>5401.9097222222099</v>
      </c>
      <c r="G55" s="11"/>
      <c r="H55" s="11">
        <v>0</v>
      </c>
      <c r="I55" s="11">
        <v>0</v>
      </c>
      <c r="J55" s="25"/>
      <c r="K55" s="27">
        <v>1100</v>
      </c>
      <c r="L55" s="27">
        <v>49</v>
      </c>
      <c r="M55" s="68"/>
      <c r="N55" s="68"/>
      <c r="O55" s="68"/>
      <c r="P55" s="68"/>
      <c r="Q55" s="67"/>
      <c r="R55" s="67"/>
      <c r="S55" s="67"/>
      <c r="T55" s="67"/>
      <c r="U55" s="67"/>
      <c r="V55" s="67"/>
    </row>
    <row r="56" spans="1:22" ht="24.95" customHeight="1">
      <c r="A56" s="93"/>
      <c r="B56" s="94"/>
      <c r="C56" s="96"/>
      <c r="D56" s="48" t="s">
        <v>43</v>
      </c>
      <c r="E56" s="21">
        <v>9760</v>
      </c>
      <c r="F56" s="11">
        <v>24605.703352533801</v>
      </c>
      <c r="G56" s="11"/>
      <c r="H56" s="24">
        <v>17</v>
      </c>
      <c r="I56" s="24">
        <v>3266</v>
      </c>
      <c r="J56" s="25"/>
      <c r="K56" s="28">
        <v>121600</v>
      </c>
      <c r="L56" s="28">
        <v>139</v>
      </c>
      <c r="M56" s="68"/>
      <c r="N56" s="68"/>
      <c r="O56" s="68"/>
      <c r="P56" s="68"/>
      <c r="Q56" s="67"/>
      <c r="R56" s="67"/>
      <c r="S56" s="67"/>
      <c r="T56" s="67"/>
      <c r="U56" s="67"/>
      <c r="V56" s="67"/>
    </row>
    <row r="57" spans="1:22" ht="24.95" customHeight="1">
      <c r="A57" s="93"/>
      <c r="B57" s="94"/>
      <c r="C57" s="96"/>
      <c r="D57" s="48" t="s">
        <v>44</v>
      </c>
      <c r="E57" s="21">
        <v>2146</v>
      </c>
      <c r="F57" s="11">
        <v>4440.7588739290077</v>
      </c>
      <c r="G57" s="11"/>
      <c r="H57" s="11">
        <v>0</v>
      </c>
      <c r="I57" s="24">
        <v>263</v>
      </c>
      <c r="J57" s="25"/>
      <c r="K57" s="26">
        <v>77000</v>
      </c>
      <c r="L57" s="27">
        <v>28</v>
      </c>
      <c r="M57" s="68"/>
      <c r="N57" s="68"/>
      <c r="O57" s="68"/>
      <c r="P57" s="68"/>
      <c r="Q57" s="67"/>
      <c r="R57" s="67"/>
      <c r="S57" s="67"/>
      <c r="T57" s="67"/>
      <c r="U57" s="67"/>
      <c r="V57" s="67"/>
    </row>
    <row r="58" spans="1:22" ht="24.95" customHeight="1">
      <c r="A58" s="93"/>
      <c r="B58" s="94"/>
      <c r="C58" s="96"/>
      <c r="D58" s="48" t="s">
        <v>45</v>
      </c>
      <c r="E58" s="21">
        <v>586</v>
      </c>
      <c r="F58" s="11">
        <v>0</v>
      </c>
      <c r="G58" s="11"/>
      <c r="H58" s="11">
        <v>0</v>
      </c>
      <c r="I58" s="24">
        <v>79</v>
      </c>
      <c r="J58" s="25"/>
      <c r="K58" s="26">
        <v>17900</v>
      </c>
      <c r="L58" s="27">
        <v>46</v>
      </c>
      <c r="M58" s="68"/>
      <c r="N58" s="68"/>
      <c r="O58" s="68"/>
      <c r="P58" s="68"/>
      <c r="Q58" s="67"/>
      <c r="R58" s="67"/>
      <c r="S58" s="67"/>
      <c r="T58" s="67"/>
      <c r="U58" s="67"/>
      <c r="V58" s="67"/>
    </row>
    <row r="59" spans="1:22" ht="24.95" customHeight="1">
      <c r="A59" s="93"/>
      <c r="B59" s="94"/>
      <c r="C59" s="96"/>
      <c r="D59" s="48" t="s">
        <v>46</v>
      </c>
      <c r="E59" s="21">
        <v>175</v>
      </c>
      <c r="F59" s="11">
        <v>1138.7231241772697</v>
      </c>
      <c r="G59" s="11"/>
      <c r="H59" s="11">
        <v>0</v>
      </c>
      <c r="I59" s="24">
        <v>11</v>
      </c>
      <c r="J59" s="25"/>
      <c r="K59" s="26">
        <v>51000</v>
      </c>
      <c r="L59" s="27">
        <v>18</v>
      </c>
      <c r="M59" s="68"/>
      <c r="N59" s="68"/>
      <c r="O59" s="68"/>
      <c r="P59" s="68"/>
      <c r="Q59" s="67"/>
      <c r="R59" s="67"/>
      <c r="S59" s="67"/>
      <c r="T59" s="67"/>
      <c r="U59" s="67"/>
      <c r="V59" s="67"/>
    </row>
    <row r="60" spans="1:22" s="8" customFormat="1" ht="24.95" customHeight="1">
      <c r="A60" s="93"/>
      <c r="B60" s="94"/>
      <c r="C60" s="96"/>
      <c r="D60" s="71" t="s">
        <v>47</v>
      </c>
      <c r="E60" s="60">
        <f>SUM(E47:E59)</f>
        <v>38981</v>
      </c>
      <c r="F60" s="60">
        <f t="shared" ref="F60:L60" si="1">SUM(F47:F59)</f>
        <v>156237.75060905016</v>
      </c>
      <c r="G60" s="60">
        <f t="shared" si="1"/>
        <v>0</v>
      </c>
      <c r="H60" s="60">
        <f t="shared" si="1"/>
        <v>55</v>
      </c>
      <c r="I60" s="60">
        <f t="shared" si="1"/>
        <v>6695</v>
      </c>
      <c r="J60" s="60">
        <f t="shared" si="1"/>
        <v>0</v>
      </c>
      <c r="K60" s="60">
        <f t="shared" si="1"/>
        <v>1109700</v>
      </c>
      <c r="L60" s="60">
        <f t="shared" si="1"/>
        <v>852</v>
      </c>
      <c r="M60" s="32"/>
      <c r="N60" s="32"/>
      <c r="O60" s="32"/>
      <c r="P60" s="32"/>
    </row>
    <row r="61" spans="1:22" ht="24.95" customHeight="1">
      <c r="A61" s="93"/>
      <c r="B61" s="94"/>
      <c r="C61" s="96" t="s">
        <v>140</v>
      </c>
      <c r="D61" s="51" t="s">
        <v>48</v>
      </c>
      <c r="E61" s="29">
        <v>1574</v>
      </c>
      <c r="F61" s="30">
        <v>3474.0275707898541</v>
      </c>
      <c r="G61" s="30"/>
      <c r="H61" s="31">
        <v>3</v>
      </c>
      <c r="I61" s="31">
        <v>324</v>
      </c>
      <c r="J61" s="31"/>
      <c r="K61" s="28">
        <v>59000</v>
      </c>
      <c r="L61" s="28">
        <v>53</v>
      </c>
      <c r="M61" s="68"/>
      <c r="N61" s="68"/>
      <c r="O61" s="68"/>
      <c r="P61" s="68"/>
      <c r="Q61" s="67"/>
      <c r="R61" s="67"/>
      <c r="S61" s="67"/>
      <c r="T61" s="67"/>
      <c r="U61" s="67"/>
      <c r="V61" s="67"/>
    </row>
    <row r="62" spans="1:22" ht="24.95" customHeight="1">
      <c r="A62" s="93"/>
      <c r="B62" s="94"/>
      <c r="C62" s="96"/>
      <c r="D62" s="70" t="s">
        <v>49</v>
      </c>
      <c r="E62" s="60">
        <f>SUM(E61)</f>
        <v>1574</v>
      </c>
      <c r="F62" s="60">
        <f t="shared" ref="F62:L62" si="2">SUM(F61)</f>
        <v>3474.0275707898541</v>
      </c>
      <c r="G62" s="60">
        <f t="shared" si="2"/>
        <v>0</v>
      </c>
      <c r="H62" s="60">
        <f t="shared" si="2"/>
        <v>3</v>
      </c>
      <c r="I62" s="60">
        <f t="shared" si="2"/>
        <v>324</v>
      </c>
      <c r="J62" s="60">
        <f t="shared" si="2"/>
        <v>0</v>
      </c>
      <c r="K62" s="60">
        <f t="shared" si="2"/>
        <v>59000</v>
      </c>
      <c r="L62" s="60">
        <f t="shared" si="2"/>
        <v>53</v>
      </c>
      <c r="M62" s="68"/>
      <c r="N62" s="75"/>
      <c r="O62" s="68"/>
      <c r="P62" s="68"/>
      <c r="Q62" s="67"/>
      <c r="R62" s="67"/>
      <c r="S62" s="67"/>
      <c r="T62" s="67"/>
      <c r="U62" s="67"/>
      <c r="V62" s="67"/>
    </row>
    <row r="63" spans="1:22" ht="24.95" customHeight="1">
      <c r="A63" s="93"/>
      <c r="B63" s="97" t="s">
        <v>50</v>
      </c>
      <c r="C63" s="97"/>
      <c r="D63" s="97"/>
      <c r="E63" s="60">
        <f>SUM(E46+E60+E62)</f>
        <v>154284</v>
      </c>
      <c r="F63" s="60">
        <f t="shared" ref="F63:L63" si="3">SUM(F46+F60+F62)</f>
        <v>595400.14623365912</v>
      </c>
      <c r="G63" s="60">
        <f t="shared" si="3"/>
        <v>0</v>
      </c>
      <c r="H63" s="60">
        <f t="shared" si="3"/>
        <v>308</v>
      </c>
      <c r="I63" s="60">
        <f t="shared" si="3"/>
        <v>23324</v>
      </c>
      <c r="J63" s="60">
        <f t="shared" si="3"/>
        <v>0</v>
      </c>
      <c r="K63" s="60">
        <f t="shared" si="3"/>
        <v>5451190</v>
      </c>
      <c r="L63" s="60">
        <f t="shared" si="3"/>
        <v>3175</v>
      </c>
      <c r="M63" s="68"/>
      <c r="N63" s="68"/>
      <c r="O63" s="68"/>
      <c r="P63" s="68"/>
      <c r="Q63" s="67"/>
      <c r="R63" s="67"/>
      <c r="S63" s="67"/>
      <c r="T63" s="67"/>
      <c r="U63" s="67"/>
      <c r="V63" s="67"/>
    </row>
    <row r="64" spans="1:22" ht="24.95" customHeight="1">
      <c r="A64" s="91" t="s">
        <v>0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68"/>
      <c r="N64" s="68"/>
      <c r="O64" s="68"/>
      <c r="P64" s="68"/>
      <c r="Q64" s="67"/>
      <c r="R64" s="67"/>
      <c r="S64" s="67"/>
      <c r="T64" s="67"/>
      <c r="U64" s="67"/>
      <c r="V64" s="67"/>
    </row>
    <row r="65" spans="1:22" ht="24.95" customHeight="1">
      <c r="A65" s="92" t="s">
        <v>1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68"/>
      <c r="N65" s="68"/>
      <c r="O65" s="68"/>
      <c r="P65" s="68"/>
      <c r="Q65" s="67"/>
      <c r="R65" s="67"/>
      <c r="S65" s="67"/>
      <c r="T65" s="67"/>
      <c r="U65" s="67"/>
      <c r="V65" s="67"/>
    </row>
    <row r="66" spans="1:22" s="8" customFormat="1" ht="24.95" customHeight="1">
      <c r="A66" s="84" t="s">
        <v>137</v>
      </c>
      <c r="B66" s="86" t="s">
        <v>136</v>
      </c>
      <c r="C66" s="86"/>
      <c r="D66" s="87" t="s">
        <v>2</v>
      </c>
      <c r="E66" s="86" t="s">
        <v>131</v>
      </c>
      <c r="F66" s="86" t="s">
        <v>130</v>
      </c>
      <c r="G66" s="86" t="s">
        <v>129</v>
      </c>
      <c r="H66" s="86" t="s">
        <v>128</v>
      </c>
      <c r="I66" s="86" t="s">
        <v>134</v>
      </c>
      <c r="J66" s="86"/>
      <c r="K66" s="86" t="s">
        <v>135</v>
      </c>
      <c r="L66" s="86" t="s">
        <v>124</v>
      </c>
      <c r="M66" s="32"/>
      <c r="N66" s="32"/>
      <c r="O66" s="32"/>
      <c r="P66" s="32"/>
    </row>
    <row r="67" spans="1:22" s="8" customFormat="1" ht="24.95" customHeight="1">
      <c r="A67" s="84"/>
      <c r="B67" s="86"/>
      <c r="C67" s="86"/>
      <c r="D67" s="87"/>
      <c r="E67" s="86"/>
      <c r="F67" s="86"/>
      <c r="G67" s="86"/>
      <c r="H67" s="86"/>
      <c r="I67" s="86" t="s">
        <v>127</v>
      </c>
      <c r="J67" s="86" t="s">
        <v>126</v>
      </c>
      <c r="K67" s="86"/>
      <c r="L67" s="86"/>
      <c r="M67" s="32"/>
      <c r="N67" s="32"/>
      <c r="O67" s="32"/>
      <c r="P67" s="32"/>
    </row>
    <row r="68" spans="1:22" s="8" customFormat="1" ht="24.95" customHeight="1">
      <c r="A68" s="84"/>
      <c r="B68" s="86"/>
      <c r="C68" s="86"/>
      <c r="D68" s="87"/>
      <c r="E68" s="86"/>
      <c r="F68" s="86"/>
      <c r="G68" s="86"/>
      <c r="H68" s="86"/>
      <c r="I68" s="86"/>
      <c r="J68" s="86"/>
      <c r="K68" s="86"/>
      <c r="L68" s="86"/>
      <c r="M68" s="32"/>
      <c r="N68" s="32"/>
      <c r="O68" s="32"/>
      <c r="P68" s="32"/>
    </row>
    <row r="69" spans="1:22" s="8" customFormat="1" ht="24.95" customHeight="1">
      <c r="A69" s="78" t="s">
        <v>142</v>
      </c>
      <c r="B69" s="88" t="s">
        <v>141</v>
      </c>
      <c r="C69" s="88"/>
      <c r="D69" s="54" t="s">
        <v>51</v>
      </c>
      <c r="E69" s="9">
        <v>8661</v>
      </c>
      <c r="F69" s="9">
        <v>13786</v>
      </c>
      <c r="G69" s="9">
        <v>4387</v>
      </c>
      <c r="H69" s="9">
        <v>5</v>
      </c>
      <c r="I69" s="9">
        <v>1133</v>
      </c>
      <c r="J69" s="9">
        <v>6</v>
      </c>
      <c r="K69" s="9">
        <v>175614</v>
      </c>
      <c r="L69" s="9">
        <v>95</v>
      </c>
      <c r="M69" s="32"/>
      <c r="N69" s="32"/>
      <c r="O69" s="32"/>
      <c r="P69" s="32"/>
    </row>
    <row r="70" spans="1:22" s="8" customFormat="1" ht="24.95" customHeight="1">
      <c r="A70" s="78"/>
      <c r="B70" s="88"/>
      <c r="C70" s="88"/>
      <c r="D70" s="54" t="s">
        <v>52</v>
      </c>
      <c r="E70" s="9">
        <v>13414</v>
      </c>
      <c r="F70" s="9" t="s">
        <v>53</v>
      </c>
      <c r="G70" s="9">
        <v>4995</v>
      </c>
      <c r="H70" s="9">
        <v>39</v>
      </c>
      <c r="I70" s="9">
        <v>1482</v>
      </c>
      <c r="J70" s="9">
        <v>5</v>
      </c>
      <c r="K70" s="9">
        <v>325736</v>
      </c>
      <c r="L70" s="9">
        <v>128</v>
      </c>
      <c r="M70" s="32"/>
      <c r="N70" s="32"/>
      <c r="O70" s="32"/>
      <c r="P70" s="32"/>
    </row>
    <row r="71" spans="1:22" s="8" customFormat="1" ht="24.95" customHeight="1">
      <c r="A71" s="78"/>
      <c r="B71" s="88"/>
      <c r="C71" s="88"/>
      <c r="D71" s="54" t="s">
        <v>54</v>
      </c>
      <c r="E71" s="9">
        <v>16593</v>
      </c>
      <c r="F71" s="9">
        <v>28748</v>
      </c>
      <c r="G71" s="9">
        <v>5968</v>
      </c>
      <c r="H71" s="9">
        <v>66</v>
      </c>
      <c r="I71" s="9">
        <v>1266</v>
      </c>
      <c r="J71" s="9">
        <v>2</v>
      </c>
      <c r="K71" s="9">
        <v>156857</v>
      </c>
      <c r="L71" s="9">
        <v>254</v>
      </c>
      <c r="M71" s="32"/>
      <c r="N71" s="32"/>
      <c r="O71" s="32"/>
      <c r="P71" s="32"/>
    </row>
    <row r="72" spans="1:22" s="8" customFormat="1" ht="24.95" customHeight="1">
      <c r="A72" s="78"/>
      <c r="B72" s="88"/>
      <c r="C72" s="88"/>
      <c r="D72" s="54" t="s">
        <v>55</v>
      </c>
      <c r="E72" s="9">
        <v>21384</v>
      </c>
      <c r="F72" s="9">
        <v>34384</v>
      </c>
      <c r="G72" s="9">
        <v>12683</v>
      </c>
      <c r="H72" s="9">
        <v>21</v>
      </c>
      <c r="I72" s="9">
        <v>1711</v>
      </c>
      <c r="J72" s="9">
        <v>9</v>
      </c>
      <c r="K72" s="9">
        <v>192019</v>
      </c>
      <c r="L72" s="9">
        <v>126</v>
      </c>
      <c r="M72" s="32"/>
      <c r="N72" s="32"/>
      <c r="O72" s="32"/>
      <c r="P72" s="32"/>
    </row>
    <row r="73" spans="1:22" s="8" customFormat="1" ht="24.95" customHeight="1">
      <c r="A73" s="78"/>
      <c r="B73" s="88"/>
      <c r="C73" s="88"/>
      <c r="D73" s="54" t="s">
        <v>56</v>
      </c>
      <c r="E73" s="9">
        <v>1054</v>
      </c>
      <c r="F73" s="9">
        <v>1119</v>
      </c>
      <c r="G73" s="9">
        <v>1048</v>
      </c>
      <c r="H73" s="9">
        <v>0</v>
      </c>
      <c r="I73" s="9">
        <v>0</v>
      </c>
      <c r="J73" s="9">
        <v>0</v>
      </c>
      <c r="K73" s="9">
        <v>46267</v>
      </c>
      <c r="L73" s="9">
        <v>10</v>
      </c>
      <c r="M73" s="32"/>
      <c r="N73" s="32"/>
      <c r="O73" s="32"/>
      <c r="P73" s="32"/>
    </row>
    <row r="74" spans="1:22" s="8" customFormat="1" ht="24.95" customHeight="1">
      <c r="A74" s="78"/>
      <c r="B74" s="88"/>
      <c r="C74" s="88"/>
      <c r="D74" s="54" t="s">
        <v>57</v>
      </c>
      <c r="E74" s="9">
        <v>4134</v>
      </c>
      <c r="F74" s="9">
        <v>8813</v>
      </c>
      <c r="G74" s="9">
        <v>1517</v>
      </c>
      <c r="H74" s="9">
        <v>5</v>
      </c>
      <c r="I74" s="9">
        <v>477</v>
      </c>
      <c r="J74" s="9">
        <v>2</v>
      </c>
      <c r="K74" s="9">
        <v>147854</v>
      </c>
      <c r="L74" s="9">
        <v>64</v>
      </c>
      <c r="M74" s="32"/>
      <c r="N74" s="32"/>
      <c r="O74" s="32"/>
      <c r="P74" s="32"/>
    </row>
    <row r="75" spans="1:22" s="8" customFormat="1" ht="24.95" customHeight="1">
      <c r="A75" s="78"/>
      <c r="B75" s="88"/>
      <c r="C75" s="88"/>
      <c r="D75" s="54" t="s">
        <v>58</v>
      </c>
      <c r="E75" s="9">
        <v>1236</v>
      </c>
      <c r="F75" s="9">
        <v>2310</v>
      </c>
      <c r="G75" s="9">
        <v>1143</v>
      </c>
      <c r="H75" s="9">
        <v>0</v>
      </c>
      <c r="I75" s="9">
        <v>0</v>
      </c>
      <c r="J75" s="9">
        <v>0</v>
      </c>
      <c r="K75" s="9">
        <v>12516</v>
      </c>
      <c r="L75" s="9">
        <v>30</v>
      </c>
      <c r="M75" s="32"/>
      <c r="N75" s="32"/>
      <c r="O75" s="32"/>
      <c r="P75" s="32"/>
    </row>
    <row r="76" spans="1:22" s="8" customFormat="1" ht="24.95" customHeight="1">
      <c r="A76" s="78"/>
      <c r="B76" s="88"/>
      <c r="C76" s="88"/>
      <c r="D76" s="54" t="s">
        <v>59</v>
      </c>
      <c r="E76" s="9">
        <v>5465</v>
      </c>
      <c r="F76" s="9">
        <v>15592</v>
      </c>
      <c r="G76" s="9">
        <v>2404</v>
      </c>
      <c r="H76" s="9">
        <v>9</v>
      </c>
      <c r="I76" s="9">
        <v>514</v>
      </c>
      <c r="J76" s="9">
        <v>1</v>
      </c>
      <c r="K76" s="9">
        <v>116396</v>
      </c>
      <c r="L76" s="9">
        <v>103</v>
      </c>
      <c r="M76" s="32"/>
      <c r="N76" s="32"/>
      <c r="O76" s="32"/>
      <c r="P76" s="32"/>
    </row>
    <row r="77" spans="1:22" s="8" customFormat="1" ht="24.95" customHeight="1">
      <c r="A77" s="78"/>
      <c r="B77" s="88"/>
      <c r="C77" s="88"/>
      <c r="D77" s="54" t="s">
        <v>60</v>
      </c>
      <c r="E77" s="9">
        <v>1209</v>
      </c>
      <c r="F77" s="9">
        <v>4380</v>
      </c>
      <c r="G77" s="9">
        <v>21</v>
      </c>
      <c r="H77" s="9">
        <v>0</v>
      </c>
      <c r="I77" s="9">
        <v>0</v>
      </c>
      <c r="J77" s="9">
        <v>0</v>
      </c>
      <c r="K77" s="9">
        <v>23013</v>
      </c>
      <c r="L77" s="9">
        <v>12</v>
      </c>
      <c r="M77" s="32"/>
      <c r="N77" s="32"/>
      <c r="O77" s="32"/>
      <c r="P77" s="32"/>
    </row>
    <row r="78" spans="1:22" s="8" customFormat="1" ht="24.95" customHeight="1">
      <c r="A78" s="78"/>
      <c r="B78" s="88"/>
      <c r="C78" s="88"/>
      <c r="D78" s="54" t="s">
        <v>61</v>
      </c>
      <c r="E78" s="9">
        <v>1996</v>
      </c>
      <c r="F78" s="9">
        <v>3420</v>
      </c>
      <c r="G78" s="9">
        <v>1996</v>
      </c>
      <c r="H78" s="9">
        <v>0</v>
      </c>
      <c r="I78" s="9">
        <v>0</v>
      </c>
      <c r="J78" s="9">
        <v>0</v>
      </c>
      <c r="K78" s="9">
        <v>148414</v>
      </c>
      <c r="L78" s="9">
        <v>11</v>
      </c>
      <c r="M78" s="32"/>
      <c r="N78" s="32"/>
      <c r="O78" s="32"/>
      <c r="P78" s="32"/>
    </row>
    <row r="79" spans="1:22" s="8" customFormat="1" ht="24.95" customHeight="1">
      <c r="A79" s="78"/>
      <c r="B79" s="88"/>
      <c r="C79" s="88"/>
      <c r="D79" s="54" t="s">
        <v>62</v>
      </c>
      <c r="E79" s="9">
        <v>3813</v>
      </c>
      <c r="F79" s="9">
        <v>9795</v>
      </c>
      <c r="G79" s="9">
        <v>2932</v>
      </c>
      <c r="H79" s="9">
        <v>5</v>
      </c>
      <c r="I79" s="9">
        <v>140</v>
      </c>
      <c r="J79" s="9">
        <v>1</v>
      </c>
      <c r="K79" s="33">
        <v>121899</v>
      </c>
      <c r="L79" s="10">
        <v>100</v>
      </c>
      <c r="M79" s="32"/>
      <c r="N79" s="32"/>
      <c r="O79" s="32"/>
      <c r="P79" s="32"/>
    </row>
    <row r="80" spans="1:22" s="8" customFormat="1" ht="24.95" customHeight="1">
      <c r="A80" s="78"/>
      <c r="B80" s="88"/>
      <c r="C80" s="88"/>
      <c r="D80" s="54" t="s">
        <v>63</v>
      </c>
      <c r="E80" s="9">
        <v>5870</v>
      </c>
      <c r="F80" s="9">
        <v>17482</v>
      </c>
      <c r="G80" s="9">
        <v>2973</v>
      </c>
      <c r="H80" s="9">
        <v>16</v>
      </c>
      <c r="I80" s="9">
        <v>413</v>
      </c>
      <c r="J80" s="9">
        <v>0</v>
      </c>
      <c r="K80" s="9">
        <v>64119</v>
      </c>
      <c r="L80" s="9">
        <v>79</v>
      </c>
      <c r="M80" s="32"/>
      <c r="N80" s="32"/>
      <c r="O80" s="32"/>
      <c r="P80" s="32"/>
    </row>
    <row r="81" spans="1:16" s="8" customFormat="1" ht="24.95" customHeight="1">
      <c r="A81" s="78"/>
      <c r="B81" s="88"/>
      <c r="C81" s="88"/>
      <c r="D81" s="54" t="s">
        <v>64</v>
      </c>
      <c r="E81" s="9">
        <v>12557</v>
      </c>
      <c r="F81" s="9">
        <v>32110</v>
      </c>
      <c r="G81" s="9">
        <v>6211</v>
      </c>
      <c r="H81" s="9">
        <v>31</v>
      </c>
      <c r="I81" s="9">
        <v>1060</v>
      </c>
      <c r="J81" s="9">
        <v>7</v>
      </c>
      <c r="K81" s="9">
        <v>376001</v>
      </c>
      <c r="L81" s="9">
        <v>220</v>
      </c>
      <c r="M81" s="32"/>
      <c r="N81" s="32"/>
      <c r="O81" s="32"/>
      <c r="P81" s="32"/>
    </row>
    <row r="82" spans="1:16" s="8" customFormat="1" ht="24.95" customHeight="1">
      <c r="A82" s="78"/>
      <c r="B82" s="88"/>
      <c r="C82" s="88"/>
      <c r="D82" s="54" t="s">
        <v>65</v>
      </c>
      <c r="E82" s="9">
        <v>9335</v>
      </c>
      <c r="F82" s="9">
        <v>5566</v>
      </c>
      <c r="G82" s="9">
        <v>4132</v>
      </c>
      <c r="H82" s="9">
        <v>3</v>
      </c>
      <c r="I82" s="9"/>
      <c r="J82" s="9"/>
      <c r="K82" s="9">
        <v>134496</v>
      </c>
      <c r="L82" s="9">
        <v>65</v>
      </c>
      <c r="M82" s="32"/>
      <c r="N82" s="32"/>
      <c r="O82" s="32"/>
      <c r="P82" s="32"/>
    </row>
    <row r="83" spans="1:16" s="8" customFormat="1" ht="24.95" customHeight="1">
      <c r="A83" s="78"/>
      <c r="B83" s="88"/>
      <c r="C83" s="88"/>
      <c r="D83" s="54" t="s">
        <v>66</v>
      </c>
      <c r="E83" s="9">
        <v>2197</v>
      </c>
      <c r="F83" s="9">
        <v>4377</v>
      </c>
      <c r="G83" s="9">
        <v>607</v>
      </c>
      <c r="H83" s="9">
        <v>0</v>
      </c>
      <c r="I83" s="9">
        <v>0</v>
      </c>
      <c r="J83" s="9">
        <v>0</v>
      </c>
      <c r="K83" s="9">
        <v>61910</v>
      </c>
      <c r="L83" s="9">
        <v>27</v>
      </c>
      <c r="M83" s="32"/>
      <c r="N83" s="32"/>
      <c r="O83" s="32"/>
      <c r="P83" s="32"/>
    </row>
    <row r="84" spans="1:16" s="8" customFormat="1" ht="24.95" customHeight="1">
      <c r="A84" s="78"/>
      <c r="B84" s="88"/>
      <c r="C84" s="88"/>
      <c r="D84" s="54" t="s">
        <v>67</v>
      </c>
      <c r="E84" s="9">
        <v>8085</v>
      </c>
      <c r="F84" s="9">
        <v>21163</v>
      </c>
      <c r="G84" s="9">
        <v>3554</v>
      </c>
      <c r="H84" s="9">
        <v>2</v>
      </c>
      <c r="I84" s="9">
        <v>1650</v>
      </c>
      <c r="J84" s="9">
        <v>2</v>
      </c>
      <c r="K84" s="9">
        <v>90018</v>
      </c>
      <c r="L84" s="9">
        <v>91</v>
      </c>
      <c r="M84" s="32"/>
      <c r="N84" s="32"/>
      <c r="O84" s="32"/>
      <c r="P84" s="32"/>
    </row>
    <row r="85" spans="1:16" s="8" customFormat="1" ht="24.95" customHeight="1">
      <c r="A85" s="78"/>
      <c r="B85" s="88"/>
      <c r="C85" s="88"/>
      <c r="D85" s="54" t="s">
        <v>68</v>
      </c>
      <c r="E85" s="9">
        <v>4620</v>
      </c>
      <c r="F85" s="9">
        <v>12881</v>
      </c>
      <c r="G85" s="9">
        <v>2054</v>
      </c>
      <c r="H85" s="9">
        <v>0</v>
      </c>
      <c r="I85" s="9">
        <v>434</v>
      </c>
      <c r="J85" s="9">
        <v>2</v>
      </c>
      <c r="K85" s="9">
        <v>135848</v>
      </c>
      <c r="L85" s="9">
        <v>74</v>
      </c>
      <c r="M85" s="32"/>
      <c r="N85" s="32"/>
      <c r="O85" s="32"/>
      <c r="P85" s="32"/>
    </row>
    <row r="86" spans="1:16" s="8" customFormat="1" ht="24.95" customHeight="1">
      <c r="A86" s="78"/>
      <c r="B86" s="88"/>
      <c r="C86" s="88"/>
      <c r="D86" s="54" t="s">
        <v>69</v>
      </c>
      <c r="E86" s="9">
        <v>7397</v>
      </c>
      <c r="F86" s="9">
        <v>23282</v>
      </c>
      <c r="G86" s="9">
        <v>3765</v>
      </c>
      <c r="H86" s="9">
        <v>11</v>
      </c>
      <c r="I86" s="9">
        <v>850</v>
      </c>
      <c r="J86" s="9">
        <v>6</v>
      </c>
      <c r="K86" s="9">
        <v>163019</v>
      </c>
      <c r="L86" s="9">
        <v>111</v>
      </c>
      <c r="M86" s="32"/>
      <c r="N86" s="32"/>
      <c r="O86" s="32"/>
      <c r="P86" s="32"/>
    </row>
    <row r="87" spans="1:16" s="8" customFormat="1" ht="24.95" customHeight="1">
      <c r="A87" s="78"/>
      <c r="B87" s="88"/>
      <c r="C87" s="88"/>
      <c r="D87" s="52" t="s">
        <v>70</v>
      </c>
      <c r="E87" s="9">
        <v>12695</v>
      </c>
      <c r="F87" s="9">
        <v>8258</v>
      </c>
      <c r="G87" s="9">
        <v>642</v>
      </c>
      <c r="H87" s="9">
        <v>21</v>
      </c>
      <c r="I87" s="9">
        <v>948</v>
      </c>
      <c r="J87" s="9">
        <v>0</v>
      </c>
      <c r="K87" s="9">
        <v>265353</v>
      </c>
      <c r="L87" s="9">
        <v>100</v>
      </c>
      <c r="M87" s="32"/>
      <c r="N87" s="32"/>
      <c r="O87" s="32"/>
      <c r="P87" s="32"/>
    </row>
    <row r="88" spans="1:16" s="8" customFormat="1" ht="24.95" customHeight="1">
      <c r="A88" s="78"/>
      <c r="B88" s="88"/>
      <c r="C88" s="88"/>
      <c r="D88" s="54" t="s">
        <v>71</v>
      </c>
      <c r="E88" s="9">
        <v>7863</v>
      </c>
      <c r="F88" s="9">
        <v>21992</v>
      </c>
      <c r="G88" s="9">
        <v>0</v>
      </c>
      <c r="H88" s="9">
        <v>39</v>
      </c>
      <c r="I88" s="9">
        <v>517</v>
      </c>
      <c r="J88" s="9">
        <v>8</v>
      </c>
      <c r="K88" s="9">
        <v>226209</v>
      </c>
      <c r="L88" s="9">
        <v>73</v>
      </c>
      <c r="M88" s="32"/>
      <c r="N88" s="32"/>
      <c r="O88" s="32"/>
      <c r="P88" s="32"/>
    </row>
    <row r="89" spans="1:16" s="8" customFormat="1" ht="24.95" customHeight="1">
      <c r="A89" s="78"/>
      <c r="B89" s="88"/>
      <c r="C89" s="88"/>
      <c r="D89" s="54" t="s">
        <v>72</v>
      </c>
      <c r="E89" s="9">
        <v>1146</v>
      </c>
      <c r="F89" s="9">
        <v>17659</v>
      </c>
      <c r="G89" s="9">
        <v>4616</v>
      </c>
      <c r="H89" s="9">
        <v>1</v>
      </c>
      <c r="I89" s="9">
        <v>0</v>
      </c>
      <c r="J89" s="9">
        <v>5</v>
      </c>
      <c r="K89" s="9">
        <v>22696</v>
      </c>
      <c r="L89" s="9">
        <v>40</v>
      </c>
      <c r="M89" s="32"/>
      <c r="N89" s="32"/>
      <c r="O89" s="32"/>
      <c r="P89" s="32"/>
    </row>
    <row r="90" spans="1:16" s="8" customFormat="1" ht="24.95" customHeight="1">
      <c r="A90" s="78"/>
      <c r="B90" s="88"/>
      <c r="C90" s="88"/>
      <c r="D90" s="54" t="s">
        <v>73</v>
      </c>
      <c r="E90" s="9">
        <v>9926</v>
      </c>
      <c r="F90" s="9">
        <v>20240</v>
      </c>
      <c r="G90" s="9">
        <v>3482</v>
      </c>
      <c r="H90" s="9">
        <v>10</v>
      </c>
      <c r="I90" s="9">
        <v>1005</v>
      </c>
      <c r="J90" s="9">
        <v>2</v>
      </c>
      <c r="K90" s="9">
        <v>167601</v>
      </c>
      <c r="L90" s="9">
        <v>92</v>
      </c>
      <c r="M90" s="32"/>
      <c r="N90" s="32"/>
      <c r="O90" s="32"/>
      <c r="P90" s="32"/>
    </row>
    <row r="91" spans="1:16" s="8" customFormat="1" ht="24.95" customHeight="1">
      <c r="A91" s="78"/>
      <c r="B91" s="88"/>
      <c r="C91" s="88"/>
      <c r="D91" s="54" t="s">
        <v>74</v>
      </c>
      <c r="E91" s="9">
        <v>14512</v>
      </c>
      <c r="F91" s="9">
        <v>33398</v>
      </c>
      <c r="G91" s="9">
        <v>59548</v>
      </c>
      <c r="H91" s="9">
        <v>39</v>
      </c>
      <c r="I91" s="9">
        <v>922</v>
      </c>
      <c r="J91" s="9">
        <v>7</v>
      </c>
      <c r="K91" s="9">
        <v>282273</v>
      </c>
      <c r="L91" s="9">
        <v>161</v>
      </c>
      <c r="M91" s="32"/>
      <c r="N91" s="32"/>
      <c r="O91" s="32"/>
      <c r="P91" s="32"/>
    </row>
    <row r="92" spans="1:16" s="8" customFormat="1" ht="24.95" customHeight="1">
      <c r="A92" s="78"/>
      <c r="B92" s="88"/>
      <c r="C92" s="88"/>
      <c r="D92" s="54" t="s">
        <v>75</v>
      </c>
      <c r="E92" s="9">
        <v>6753</v>
      </c>
      <c r="F92" s="9">
        <v>14128</v>
      </c>
      <c r="G92" s="9">
        <v>2949</v>
      </c>
      <c r="H92" s="9">
        <v>8</v>
      </c>
      <c r="I92" s="9">
        <v>1044</v>
      </c>
      <c r="J92" s="9">
        <v>8</v>
      </c>
      <c r="K92" s="9">
        <v>90919</v>
      </c>
      <c r="L92" s="9">
        <v>50</v>
      </c>
      <c r="M92" s="32"/>
      <c r="N92" s="32"/>
      <c r="O92" s="32"/>
      <c r="P92" s="32"/>
    </row>
    <row r="93" spans="1:16" s="8" customFormat="1" ht="24.95" customHeight="1">
      <c r="A93" s="78"/>
      <c r="B93" s="88"/>
      <c r="C93" s="88"/>
      <c r="D93" s="54" t="s">
        <v>76</v>
      </c>
      <c r="E93" s="9">
        <v>12155</v>
      </c>
      <c r="F93" s="9">
        <v>23876</v>
      </c>
      <c r="G93" s="9">
        <v>5237</v>
      </c>
      <c r="H93" s="9">
        <v>23</v>
      </c>
      <c r="I93" s="9">
        <v>1666</v>
      </c>
      <c r="J93" s="9">
        <v>7</v>
      </c>
      <c r="K93" s="9">
        <v>330387</v>
      </c>
      <c r="L93" s="9">
        <v>76</v>
      </c>
      <c r="M93" s="32"/>
      <c r="N93" s="32"/>
      <c r="O93" s="32"/>
      <c r="P93" s="32"/>
    </row>
    <row r="94" spans="1:16" s="8" customFormat="1" ht="24.95" customHeight="1">
      <c r="A94" s="78"/>
      <c r="B94" s="88"/>
      <c r="C94" s="88"/>
      <c r="D94" s="70" t="s">
        <v>77</v>
      </c>
      <c r="E94" s="61">
        <f t="shared" ref="E94" si="4">SUM(E69:E93)</f>
        <v>194070</v>
      </c>
      <c r="F94" s="61">
        <f>SUM(F69:F93)</f>
        <v>378759</v>
      </c>
      <c r="G94" s="61">
        <f t="shared" ref="G94:L94" si="5">SUM(G69:G93)</f>
        <v>138864</v>
      </c>
      <c r="H94" s="61">
        <f t="shared" si="5"/>
        <v>354</v>
      </c>
      <c r="I94" s="61">
        <f t="shared" si="5"/>
        <v>17232</v>
      </c>
      <c r="J94" s="61">
        <f t="shared" si="5"/>
        <v>80</v>
      </c>
      <c r="K94" s="61">
        <f t="shared" si="5"/>
        <v>3877434</v>
      </c>
      <c r="L94" s="61">
        <f t="shared" si="5"/>
        <v>2192</v>
      </c>
      <c r="M94" s="34"/>
      <c r="N94" s="32"/>
      <c r="O94" s="32"/>
      <c r="P94" s="32"/>
    </row>
    <row r="95" spans="1:16" s="8" customFormat="1" ht="24.95" customHeight="1">
      <c r="A95" s="78" t="s">
        <v>143</v>
      </c>
      <c r="B95" s="88"/>
      <c r="C95" s="88"/>
      <c r="D95" s="52" t="s">
        <v>78</v>
      </c>
      <c r="E95" s="35">
        <v>27750</v>
      </c>
      <c r="F95" s="35">
        <v>64886</v>
      </c>
      <c r="G95" s="35">
        <v>11189</v>
      </c>
      <c r="H95" s="35">
        <v>88</v>
      </c>
      <c r="I95" s="35">
        <v>2815</v>
      </c>
      <c r="J95" s="35">
        <v>9</v>
      </c>
      <c r="K95" s="35">
        <v>308507</v>
      </c>
      <c r="L95" s="35">
        <v>278</v>
      </c>
      <c r="M95" s="32"/>
      <c r="N95" s="32"/>
      <c r="O95" s="32"/>
      <c r="P95" s="32"/>
    </row>
    <row r="96" spans="1:16" s="8" customFormat="1" ht="24.95" customHeight="1">
      <c r="A96" s="78"/>
      <c r="B96" s="88"/>
      <c r="C96" s="88"/>
      <c r="D96" s="52" t="s">
        <v>79</v>
      </c>
      <c r="E96" s="36">
        <f>SUM([1]ADMISSION!$C$46)</f>
        <v>2915</v>
      </c>
      <c r="F96" s="36">
        <f>SUM([1]ADMISSION!$F$46)</f>
        <v>10169</v>
      </c>
      <c r="G96" s="36">
        <f>SUM([1]OPERATION!$B$9)</f>
        <v>938</v>
      </c>
      <c r="H96" s="36">
        <f>SUM([1]ADMISSION!$I$46)</f>
        <v>11</v>
      </c>
      <c r="I96" s="36"/>
      <c r="J96" s="36"/>
      <c r="K96" s="36">
        <f>SUM([1]OUTPATIENT!$B$45)</f>
        <v>33441</v>
      </c>
      <c r="L96" s="36">
        <v>43</v>
      </c>
      <c r="M96" s="32"/>
      <c r="N96" s="32"/>
      <c r="O96" s="32"/>
      <c r="P96" s="32"/>
    </row>
    <row r="97" spans="1:16" s="8" customFormat="1" ht="24.95" customHeight="1">
      <c r="A97" s="78"/>
      <c r="B97" s="88"/>
      <c r="C97" s="88"/>
      <c r="D97" s="52" t="s">
        <v>80</v>
      </c>
      <c r="E97" s="35">
        <v>10817</v>
      </c>
      <c r="F97" s="35">
        <v>22533</v>
      </c>
      <c r="G97" s="35">
        <v>4319</v>
      </c>
      <c r="H97" s="35">
        <v>6</v>
      </c>
      <c r="I97" s="35">
        <v>856</v>
      </c>
      <c r="J97" s="35">
        <v>1</v>
      </c>
      <c r="K97" s="35">
        <v>326731</v>
      </c>
      <c r="L97" s="35">
        <v>86</v>
      </c>
      <c r="M97" s="32"/>
      <c r="N97" s="32"/>
      <c r="O97" s="32"/>
      <c r="P97" s="32"/>
    </row>
    <row r="98" spans="1:16" s="8" customFormat="1" ht="24.95" customHeight="1">
      <c r="A98" s="78"/>
      <c r="B98" s="88"/>
      <c r="C98" s="88"/>
      <c r="D98" s="53" t="s">
        <v>81</v>
      </c>
      <c r="E98" s="35">
        <v>3452</v>
      </c>
      <c r="F98" s="35">
        <v>10546</v>
      </c>
      <c r="G98" s="35">
        <f>SUM([2]emirates!$F$16)</f>
        <v>1782</v>
      </c>
      <c r="H98" s="35">
        <v>2</v>
      </c>
      <c r="I98" s="35">
        <v>518</v>
      </c>
      <c r="J98" s="35">
        <v>1</v>
      </c>
      <c r="K98" s="35">
        <v>56601</v>
      </c>
      <c r="L98" s="35">
        <v>85</v>
      </c>
      <c r="M98" s="32"/>
      <c r="N98" s="32"/>
      <c r="O98" s="32"/>
      <c r="P98" s="32"/>
    </row>
    <row r="99" spans="1:16" s="8" customFormat="1" ht="24.95" customHeight="1">
      <c r="A99" s="78"/>
      <c r="B99" s="88"/>
      <c r="C99" s="88"/>
      <c r="D99" s="52" t="s">
        <v>82</v>
      </c>
      <c r="E99" s="35">
        <v>572</v>
      </c>
      <c r="F99" s="35">
        <v>1134</v>
      </c>
      <c r="G99" s="35">
        <v>572</v>
      </c>
      <c r="H99" s="35">
        <v>0</v>
      </c>
      <c r="I99" s="35">
        <v>0</v>
      </c>
      <c r="J99" s="35">
        <v>0</v>
      </c>
      <c r="K99" s="35">
        <v>11664</v>
      </c>
      <c r="L99" s="35">
        <v>14</v>
      </c>
      <c r="M99" s="34"/>
      <c r="N99" s="32"/>
      <c r="O99" s="32"/>
      <c r="P99" s="32"/>
    </row>
    <row r="100" spans="1:16" s="8" customFormat="1" ht="24.95" customHeight="1">
      <c r="A100" s="78"/>
      <c r="B100" s="88"/>
      <c r="C100" s="88"/>
      <c r="D100" s="70" t="s">
        <v>83</v>
      </c>
      <c r="E100" s="61">
        <f>SUM(E95:E99)</f>
        <v>45506</v>
      </c>
      <c r="F100" s="61">
        <f t="shared" ref="F100:L100" si="6">SUM(F95:F99)</f>
        <v>109268</v>
      </c>
      <c r="G100" s="61">
        <f t="shared" si="6"/>
        <v>18800</v>
      </c>
      <c r="H100" s="61">
        <f t="shared" si="6"/>
        <v>107</v>
      </c>
      <c r="I100" s="61">
        <f t="shared" si="6"/>
        <v>4189</v>
      </c>
      <c r="J100" s="61">
        <f t="shared" si="6"/>
        <v>11</v>
      </c>
      <c r="K100" s="61">
        <f>SUM(K95:K99)</f>
        <v>736944</v>
      </c>
      <c r="L100" s="61">
        <f t="shared" si="6"/>
        <v>506</v>
      </c>
      <c r="M100" s="32"/>
      <c r="N100" s="32"/>
      <c r="O100" s="32"/>
      <c r="P100" s="32"/>
    </row>
    <row r="101" spans="1:16" s="8" customFormat="1" ht="24.95" customHeight="1">
      <c r="A101" s="78"/>
      <c r="B101" s="89" t="s">
        <v>84</v>
      </c>
      <c r="C101" s="89"/>
      <c r="D101" s="89"/>
      <c r="E101" s="61">
        <f>SUM(E94+E100)</f>
        <v>239576</v>
      </c>
      <c r="F101" s="61">
        <f t="shared" ref="F101:L101" si="7">SUM(F94+F100)</f>
        <v>488027</v>
      </c>
      <c r="G101" s="61">
        <f t="shared" si="7"/>
        <v>157664</v>
      </c>
      <c r="H101" s="61">
        <f t="shared" si="7"/>
        <v>461</v>
      </c>
      <c r="I101" s="61">
        <f t="shared" si="7"/>
        <v>21421</v>
      </c>
      <c r="J101" s="61">
        <f t="shared" si="7"/>
        <v>91</v>
      </c>
      <c r="K101" s="61">
        <f>SUM(K94+K100)</f>
        <v>4614378</v>
      </c>
      <c r="L101" s="61">
        <f t="shared" si="7"/>
        <v>2698</v>
      </c>
      <c r="M101" s="32"/>
      <c r="N101" s="32"/>
      <c r="O101" s="32"/>
      <c r="P101" s="32"/>
    </row>
    <row r="102" spans="1:16" s="8" customFormat="1" ht="24.95" customHeight="1">
      <c r="A102" s="90" t="s">
        <v>0</v>
      </c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32"/>
      <c r="N102" s="32"/>
      <c r="O102" s="32"/>
      <c r="P102" s="32"/>
    </row>
    <row r="103" spans="1:16" s="8" customFormat="1" ht="24.95" customHeight="1">
      <c r="A103" s="85" t="s">
        <v>1</v>
      </c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32"/>
      <c r="N103" s="32"/>
      <c r="O103" s="32"/>
      <c r="P103" s="32"/>
    </row>
    <row r="104" spans="1:16" s="8" customFormat="1" ht="24.95" customHeight="1">
      <c r="A104" s="84" t="s">
        <v>137</v>
      </c>
      <c r="B104" s="86" t="s">
        <v>136</v>
      </c>
      <c r="C104" s="86"/>
      <c r="D104" s="87" t="s">
        <v>2</v>
      </c>
      <c r="E104" s="86" t="s">
        <v>131</v>
      </c>
      <c r="F104" s="86" t="s">
        <v>130</v>
      </c>
      <c r="G104" s="86" t="s">
        <v>138</v>
      </c>
      <c r="H104" s="86" t="s">
        <v>128</v>
      </c>
      <c r="I104" s="86" t="s">
        <v>134</v>
      </c>
      <c r="J104" s="86"/>
      <c r="K104" s="86" t="s">
        <v>135</v>
      </c>
      <c r="L104" s="86" t="s">
        <v>124</v>
      </c>
      <c r="M104" s="32"/>
      <c r="N104" s="32"/>
      <c r="O104" s="32"/>
      <c r="P104" s="32"/>
    </row>
    <row r="105" spans="1:16" s="8" customFormat="1" ht="24.95" customHeight="1">
      <c r="A105" s="84"/>
      <c r="B105" s="86"/>
      <c r="C105" s="86"/>
      <c r="D105" s="87"/>
      <c r="E105" s="86"/>
      <c r="F105" s="86"/>
      <c r="G105" s="86"/>
      <c r="H105" s="86"/>
      <c r="I105" s="86" t="s">
        <v>127</v>
      </c>
      <c r="J105" s="86" t="s">
        <v>126</v>
      </c>
      <c r="K105" s="86"/>
      <c r="L105" s="86"/>
      <c r="M105" s="32"/>
      <c r="N105" s="32"/>
      <c r="O105" s="32"/>
      <c r="P105" s="32"/>
    </row>
    <row r="106" spans="1:16" s="8" customFormat="1" ht="24.95" customHeight="1">
      <c r="A106" s="84"/>
      <c r="B106" s="86"/>
      <c r="C106" s="86"/>
      <c r="D106" s="87"/>
      <c r="E106" s="86"/>
      <c r="F106" s="86"/>
      <c r="G106" s="86"/>
      <c r="H106" s="86"/>
      <c r="I106" s="86"/>
      <c r="J106" s="86"/>
      <c r="K106" s="86"/>
      <c r="L106" s="86"/>
      <c r="M106" s="32"/>
      <c r="N106" s="32"/>
      <c r="O106" s="32"/>
      <c r="P106" s="32"/>
    </row>
    <row r="107" spans="1:16" s="8" customFormat="1" ht="24.95" customHeight="1">
      <c r="A107" s="80" t="s">
        <v>153</v>
      </c>
      <c r="B107" s="81" t="s">
        <v>146</v>
      </c>
      <c r="C107" s="82" t="s">
        <v>144</v>
      </c>
      <c r="D107" s="55" t="s">
        <v>85</v>
      </c>
      <c r="E107" s="35">
        <v>2662</v>
      </c>
      <c r="F107" s="35">
        <v>5688</v>
      </c>
      <c r="G107" s="35">
        <v>1370</v>
      </c>
      <c r="H107" s="35">
        <v>0</v>
      </c>
      <c r="I107" s="35">
        <v>356</v>
      </c>
      <c r="J107" s="35">
        <v>1</v>
      </c>
      <c r="K107" s="35">
        <v>13937</v>
      </c>
      <c r="L107" s="35">
        <v>35</v>
      </c>
      <c r="M107" s="37"/>
      <c r="N107" s="32"/>
      <c r="O107" s="32"/>
      <c r="P107" s="32"/>
    </row>
    <row r="108" spans="1:16" s="8" customFormat="1" ht="24.95" customHeight="1">
      <c r="A108" s="80"/>
      <c r="B108" s="81"/>
      <c r="C108" s="82"/>
      <c r="D108" s="55" t="s">
        <v>86</v>
      </c>
      <c r="E108" s="35">
        <v>14418</v>
      </c>
      <c r="F108" s="35">
        <v>26162</v>
      </c>
      <c r="G108" s="35">
        <v>6508</v>
      </c>
      <c r="H108" s="35">
        <v>28</v>
      </c>
      <c r="I108" s="35">
        <v>1617</v>
      </c>
      <c r="J108" s="35">
        <v>4</v>
      </c>
      <c r="K108" s="35">
        <v>444298</v>
      </c>
      <c r="L108" s="12">
        <v>137</v>
      </c>
      <c r="M108" s="32"/>
      <c r="N108" s="32"/>
      <c r="O108" s="32"/>
      <c r="P108" s="32"/>
    </row>
    <row r="109" spans="1:16" s="8" customFormat="1" ht="24.95" customHeight="1">
      <c r="A109" s="80"/>
      <c r="B109" s="81"/>
      <c r="C109" s="82"/>
      <c r="D109" s="55" t="s">
        <v>87</v>
      </c>
      <c r="E109" s="35">
        <v>18973</v>
      </c>
      <c r="F109" s="35">
        <v>40069</v>
      </c>
      <c r="G109" s="35">
        <v>8929</v>
      </c>
      <c r="H109" s="35">
        <v>25</v>
      </c>
      <c r="I109" s="35">
        <v>2763</v>
      </c>
      <c r="J109" s="35">
        <v>1</v>
      </c>
      <c r="K109" s="35">
        <v>448936</v>
      </c>
      <c r="L109" s="12">
        <v>157</v>
      </c>
      <c r="M109" s="32"/>
      <c r="N109" s="32"/>
      <c r="O109" s="32"/>
      <c r="P109" s="32"/>
    </row>
    <row r="110" spans="1:16" s="8" customFormat="1" ht="24.95" customHeight="1">
      <c r="A110" s="80"/>
      <c r="B110" s="81"/>
      <c r="C110" s="82"/>
      <c r="D110" s="56" t="s">
        <v>88</v>
      </c>
      <c r="E110" s="35" t="s">
        <v>89</v>
      </c>
      <c r="F110" s="35" t="s">
        <v>89</v>
      </c>
      <c r="G110" s="35" t="s">
        <v>89</v>
      </c>
      <c r="H110" s="35" t="s">
        <v>89</v>
      </c>
      <c r="I110" s="35" t="s">
        <v>89</v>
      </c>
      <c r="J110" s="35" t="s">
        <v>89</v>
      </c>
      <c r="K110" s="35" t="s">
        <v>89</v>
      </c>
      <c r="L110" s="12" t="s">
        <v>89</v>
      </c>
      <c r="M110" s="37" t="s">
        <v>90</v>
      </c>
      <c r="N110" s="32"/>
      <c r="O110" s="32"/>
      <c r="P110" s="32"/>
    </row>
    <row r="111" spans="1:16" s="8" customFormat="1" ht="24.95" customHeight="1">
      <c r="A111" s="80"/>
      <c r="B111" s="81"/>
      <c r="C111" s="82"/>
      <c r="D111" s="56" t="s">
        <v>91</v>
      </c>
      <c r="E111" s="35">
        <v>3677</v>
      </c>
      <c r="F111" s="35">
        <v>8745</v>
      </c>
      <c r="G111" s="35">
        <v>1300</v>
      </c>
      <c r="H111" s="35">
        <v>2</v>
      </c>
      <c r="I111" s="35">
        <v>307</v>
      </c>
      <c r="J111" s="35">
        <v>3</v>
      </c>
      <c r="K111" s="35">
        <v>72472</v>
      </c>
      <c r="L111" s="12">
        <v>106</v>
      </c>
      <c r="M111" s="32"/>
      <c r="N111" s="32"/>
      <c r="O111" s="32"/>
      <c r="P111" s="32"/>
    </row>
    <row r="112" spans="1:16" s="8" customFormat="1" ht="24.95" customHeight="1">
      <c r="A112" s="80"/>
      <c r="B112" s="81"/>
      <c r="C112" s="82"/>
      <c r="D112" s="48" t="s">
        <v>92</v>
      </c>
      <c r="E112" s="35">
        <v>258</v>
      </c>
      <c r="F112" s="35">
        <v>692</v>
      </c>
      <c r="G112" s="35">
        <v>123</v>
      </c>
      <c r="H112" s="35">
        <v>0</v>
      </c>
      <c r="I112" s="35">
        <v>28</v>
      </c>
      <c r="J112" s="35">
        <v>0</v>
      </c>
      <c r="K112" s="35">
        <v>5480</v>
      </c>
      <c r="L112" s="12">
        <v>32</v>
      </c>
      <c r="M112" s="38"/>
      <c r="N112" s="38"/>
      <c r="O112" s="32"/>
      <c r="P112" s="32"/>
    </row>
    <row r="113" spans="1:18" s="8" customFormat="1" ht="24.95" customHeight="1">
      <c r="A113" s="80"/>
      <c r="B113" s="81"/>
      <c r="C113" s="82"/>
      <c r="D113" s="55" t="s">
        <v>93</v>
      </c>
      <c r="E113" s="35">
        <v>0</v>
      </c>
      <c r="F113" s="35">
        <v>0</v>
      </c>
      <c r="G113" s="35">
        <v>1107</v>
      </c>
      <c r="H113" s="35">
        <v>0</v>
      </c>
      <c r="I113" s="35">
        <v>0</v>
      </c>
      <c r="J113" s="35">
        <v>0</v>
      </c>
      <c r="K113" s="35">
        <v>1657</v>
      </c>
      <c r="L113" s="35">
        <v>6</v>
      </c>
      <c r="M113" s="32"/>
      <c r="N113" s="32"/>
      <c r="O113" s="32"/>
      <c r="P113" s="32"/>
    </row>
    <row r="114" spans="1:18" s="8" customFormat="1" ht="24.95" customHeight="1">
      <c r="A114" s="80"/>
      <c r="B114" s="81"/>
      <c r="C114" s="82"/>
      <c r="D114" s="62" t="s">
        <v>94</v>
      </c>
      <c r="E114" s="61">
        <f t="shared" ref="E114:K114" si="8">SUM(E107:E111)</f>
        <v>39730</v>
      </c>
      <c r="F114" s="61">
        <f t="shared" si="8"/>
        <v>80664</v>
      </c>
      <c r="G114" s="61">
        <f t="shared" si="8"/>
        <v>18107</v>
      </c>
      <c r="H114" s="61">
        <f t="shared" si="8"/>
        <v>55</v>
      </c>
      <c r="I114" s="61">
        <f t="shared" si="8"/>
        <v>5043</v>
      </c>
      <c r="J114" s="61">
        <f t="shared" si="8"/>
        <v>9</v>
      </c>
      <c r="K114" s="61">
        <f t="shared" si="8"/>
        <v>979643</v>
      </c>
      <c r="L114" s="61">
        <f>SUM(L107:L113)</f>
        <v>473</v>
      </c>
      <c r="M114" s="32"/>
      <c r="N114" s="32"/>
      <c r="O114" s="32"/>
      <c r="P114" s="32"/>
    </row>
    <row r="115" spans="1:18" s="8" customFormat="1" ht="24.95" customHeight="1">
      <c r="A115" s="80"/>
      <c r="B115" s="81"/>
      <c r="C115" s="83" t="s">
        <v>145</v>
      </c>
      <c r="D115" s="55" t="s">
        <v>95</v>
      </c>
      <c r="E115" s="35">
        <f>SUM([3]hospitalservice!$D$15)</f>
        <v>0</v>
      </c>
      <c r="F115" s="35">
        <f>SUM([3]hospitalservice!$E$15)</f>
        <v>0</v>
      </c>
      <c r="G115" s="35">
        <v>477</v>
      </c>
      <c r="H115" s="35">
        <f>SUM([3]hospitalservice!$G$15)</f>
        <v>0</v>
      </c>
      <c r="I115" s="35">
        <v>0</v>
      </c>
      <c r="J115" s="35">
        <v>0</v>
      </c>
      <c r="K115" s="35">
        <v>680</v>
      </c>
      <c r="L115" s="35">
        <v>5</v>
      </c>
      <c r="M115" s="32"/>
      <c r="N115" s="32"/>
      <c r="O115" s="32"/>
      <c r="P115" s="32"/>
    </row>
    <row r="116" spans="1:18" s="8" customFormat="1" ht="24.95" customHeight="1">
      <c r="A116" s="80"/>
      <c r="B116" s="81"/>
      <c r="C116" s="83"/>
      <c r="D116" s="55" t="s">
        <v>96</v>
      </c>
      <c r="E116" s="35" t="s">
        <v>89</v>
      </c>
      <c r="F116" s="35" t="s">
        <v>89</v>
      </c>
      <c r="G116" s="35" t="s">
        <v>89</v>
      </c>
      <c r="H116" s="35" t="s">
        <v>89</v>
      </c>
      <c r="I116" s="35" t="s">
        <v>89</v>
      </c>
      <c r="J116" s="35" t="s">
        <v>89</v>
      </c>
      <c r="K116" s="35" t="s">
        <v>89</v>
      </c>
      <c r="L116" s="35" t="s">
        <v>89</v>
      </c>
      <c r="M116" s="39" t="s">
        <v>97</v>
      </c>
      <c r="N116" s="32"/>
      <c r="O116" s="32"/>
      <c r="P116" s="32"/>
    </row>
    <row r="117" spans="1:18" s="8" customFormat="1" ht="24.95" customHeight="1">
      <c r="A117" s="80"/>
      <c r="B117" s="81"/>
      <c r="C117" s="83"/>
      <c r="D117" s="55" t="s">
        <v>98</v>
      </c>
      <c r="E117" s="35">
        <v>0</v>
      </c>
      <c r="F117" s="44">
        <v>0</v>
      </c>
      <c r="G117" s="44">
        <v>0</v>
      </c>
      <c r="H117" s="35">
        <v>0</v>
      </c>
      <c r="I117" s="35">
        <v>0</v>
      </c>
      <c r="J117" s="35">
        <v>0</v>
      </c>
      <c r="K117" s="35">
        <v>3058</v>
      </c>
      <c r="L117" s="35">
        <v>2</v>
      </c>
      <c r="M117" s="40"/>
      <c r="N117" s="32"/>
      <c r="O117" s="32"/>
      <c r="P117" s="32"/>
    </row>
    <row r="118" spans="1:18" s="8" customFormat="1" ht="24.95" customHeight="1">
      <c r="A118" s="80"/>
      <c r="B118" s="81"/>
      <c r="C118" s="83"/>
      <c r="D118" s="56" t="s">
        <v>99</v>
      </c>
      <c r="E118" s="35">
        <f>SUM([4]hospitalservice!$D$15)</f>
        <v>0</v>
      </c>
      <c r="F118" s="35">
        <v>0</v>
      </c>
      <c r="G118" s="35">
        <v>498</v>
      </c>
      <c r="H118" s="35">
        <v>0</v>
      </c>
      <c r="I118" s="35">
        <v>0</v>
      </c>
      <c r="J118" s="35">
        <v>0</v>
      </c>
      <c r="K118" s="44">
        <v>171454</v>
      </c>
      <c r="L118" s="35">
        <v>3</v>
      </c>
      <c r="M118" s="38"/>
      <c r="N118" s="37"/>
      <c r="O118" s="32"/>
      <c r="P118" s="41"/>
      <c r="R118" s="8" t="s">
        <v>100</v>
      </c>
    </row>
    <row r="119" spans="1:18" s="8" customFormat="1" ht="24.95" customHeight="1">
      <c r="A119" s="80"/>
      <c r="B119" s="81"/>
      <c r="C119" s="83"/>
      <c r="D119" s="56" t="s">
        <v>101</v>
      </c>
      <c r="E119" s="47">
        <v>0</v>
      </c>
      <c r="F119" s="47">
        <v>0</v>
      </c>
      <c r="G119" s="47">
        <v>13</v>
      </c>
      <c r="H119" s="47">
        <v>0</v>
      </c>
      <c r="I119" s="47">
        <v>0</v>
      </c>
      <c r="J119" s="47">
        <v>0</v>
      </c>
      <c r="K119" s="47">
        <v>28616</v>
      </c>
      <c r="L119" s="47">
        <v>27</v>
      </c>
      <c r="M119" s="42">
        <v>43699</v>
      </c>
      <c r="N119" s="32"/>
      <c r="O119" s="32"/>
      <c r="P119" s="32"/>
    </row>
    <row r="120" spans="1:18" s="8" customFormat="1" ht="24.95" customHeight="1">
      <c r="A120" s="80"/>
      <c r="B120" s="81"/>
      <c r="C120" s="83"/>
      <c r="D120" s="56" t="s">
        <v>102</v>
      </c>
      <c r="E120" s="45">
        <v>0</v>
      </c>
      <c r="F120" s="45">
        <v>0</v>
      </c>
      <c r="G120" s="45">
        <v>265</v>
      </c>
      <c r="H120" s="45">
        <v>0</v>
      </c>
      <c r="I120" s="45">
        <v>0</v>
      </c>
      <c r="J120" s="45">
        <v>0</v>
      </c>
      <c r="K120" s="45">
        <v>43310</v>
      </c>
      <c r="L120" s="45">
        <v>6</v>
      </c>
      <c r="M120" s="38"/>
      <c r="N120" s="32"/>
      <c r="O120" s="32"/>
      <c r="P120" s="32"/>
    </row>
    <row r="121" spans="1:18" s="8" customFormat="1" ht="24.95" customHeight="1">
      <c r="A121" s="80"/>
      <c r="B121" s="81"/>
      <c r="C121" s="83"/>
      <c r="D121" s="48" t="s">
        <v>103</v>
      </c>
      <c r="E121" s="45">
        <v>0</v>
      </c>
      <c r="F121" s="45">
        <v>0</v>
      </c>
      <c r="G121" s="45">
        <v>220</v>
      </c>
      <c r="H121" s="45">
        <v>0</v>
      </c>
      <c r="I121" s="45">
        <v>0</v>
      </c>
      <c r="J121" s="45">
        <v>0</v>
      </c>
      <c r="K121" s="45">
        <v>339</v>
      </c>
      <c r="L121" s="45">
        <v>5</v>
      </c>
      <c r="M121" s="37"/>
      <c r="N121" s="32" t="s">
        <v>100</v>
      </c>
      <c r="O121" s="32"/>
      <c r="P121" s="32"/>
    </row>
    <row r="122" spans="1:18" s="8" customFormat="1" ht="24.95" customHeight="1">
      <c r="A122" s="80"/>
      <c r="B122" s="81"/>
      <c r="C122" s="83"/>
      <c r="D122" s="57" t="s">
        <v>104</v>
      </c>
      <c r="E122" s="72">
        <f>SUM('[5]81'!$D$15)</f>
        <v>3412</v>
      </c>
      <c r="F122" s="72">
        <v>0</v>
      </c>
      <c r="G122" s="72">
        <v>0</v>
      </c>
      <c r="H122" s="72">
        <v>0</v>
      </c>
      <c r="I122" s="72">
        <v>0</v>
      </c>
      <c r="J122" s="72">
        <v>0</v>
      </c>
      <c r="K122" s="12">
        <v>37379</v>
      </c>
      <c r="L122" s="72">
        <v>10</v>
      </c>
      <c r="M122" s="32"/>
      <c r="N122" s="32"/>
      <c r="O122" s="32"/>
      <c r="P122" s="32"/>
    </row>
    <row r="123" spans="1:18" s="8" customFormat="1" ht="24.95" customHeight="1">
      <c r="A123" s="80"/>
      <c r="B123" s="81"/>
      <c r="C123" s="83"/>
      <c r="D123" s="58" t="s">
        <v>105</v>
      </c>
      <c r="E123" s="72">
        <v>0</v>
      </c>
      <c r="F123" s="72">
        <v>0</v>
      </c>
      <c r="G123" s="72">
        <v>668</v>
      </c>
      <c r="H123" s="72">
        <v>0</v>
      </c>
      <c r="I123" s="72">
        <v>0</v>
      </c>
      <c r="J123" s="72">
        <v>0</v>
      </c>
      <c r="K123" s="72">
        <v>42281</v>
      </c>
      <c r="L123" s="72">
        <v>3</v>
      </c>
      <c r="M123" s="32"/>
      <c r="N123" s="32"/>
      <c r="O123" s="32"/>
      <c r="P123" s="32"/>
    </row>
    <row r="124" spans="1:18" s="8" customFormat="1" ht="24.95" customHeight="1">
      <c r="A124" s="80"/>
      <c r="B124" s="81"/>
      <c r="C124" s="83"/>
      <c r="D124" s="56" t="s">
        <v>106</v>
      </c>
      <c r="E124" s="72">
        <v>0</v>
      </c>
      <c r="F124" s="72">
        <v>0</v>
      </c>
      <c r="G124" s="72">
        <v>108</v>
      </c>
      <c r="H124" s="72">
        <v>0</v>
      </c>
      <c r="I124" s="72">
        <v>0</v>
      </c>
      <c r="J124" s="72">
        <v>0</v>
      </c>
      <c r="K124" s="72">
        <v>27396</v>
      </c>
      <c r="L124" s="72">
        <v>5</v>
      </c>
      <c r="M124" s="32"/>
      <c r="N124" s="32"/>
      <c r="O124" s="32"/>
      <c r="P124" s="32"/>
    </row>
    <row r="125" spans="1:18" s="8" customFormat="1" ht="24.95" customHeight="1">
      <c r="A125" s="80"/>
      <c r="B125" s="81"/>
      <c r="C125" s="83"/>
      <c r="D125" s="62" t="s">
        <v>107</v>
      </c>
      <c r="E125" s="63">
        <f t="shared" ref="E125:K125" si="9">SUM(E116:E124)</f>
        <v>3412</v>
      </c>
      <c r="F125" s="63">
        <f t="shared" si="9"/>
        <v>0</v>
      </c>
      <c r="G125" s="63">
        <f t="shared" si="9"/>
        <v>1772</v>
      </c>
      <c r="H125" s="63">
        <f t="shared" si="9"/>
        <v>0</v>
      </c>
      <c r="I125" s="63">
        <f t="shared" si="9"/>
        <v>0</v>
      </c>
      <c r="J125" s="63">
        <f t="shared" si="9"/>
        <v>0</v>
      </c>
      <c r="K125" s="63">
        <f t="shared" si="9"/>
        <v>353833</v>
      </c>
      <c r="L125" s="63">
        <f>SUM(L115:L124)</f>
        <v>66</v>
      </c>
      <c r="M125" s="32"/>
      <c r="N125" s="32"/>
      <c r="O125" s="32"/>
      <c r="P125" s="32"/>
    </row>
    <row r="126" spans="1:18" s="8" customFormat="1" ht="24.95" customHeight="1">
      <c r="A126" s="80"/>
      <c r="B126" s="81"/>
      <c r="C126" s="84" t="s">
        <v>108</v>
      </c>
      <c r="D126" s="84"/>
      <c r="E126" s="63">
        <f t="shared" ref="E126:L126" si="10">SUM(E114+E125)</f>
        <v>43142</v>
      </c>
      <c r="F126" s="63">
        <f t="shared" si="10"/>
        <v>80664</v>
      </c>
      <c r="G126" s="63">
        <f t="shared" si="10"/>
        <v>19879</v>
      </c>
      <c r="H126" s="63">
        <f t="shared" si="10"/>
        <v>55</v>
      </c>
      <c r="I126" s="63">
        <f t="shared" si="10"/>
        <v>5043</v>
      </c>
      <c r="J126" s="63">
        <f t="shared" si="10"/>
        <v>9</v>
      </c>
      <c r="K126" s="63">
        <f t="shared" si="10"/>
        <v>1333476</v>
      </c>
      <c r="L126" s="63">
        <f t="shared" si="10"/>
        <v>539</v>
      </c>
      <c r="M126" s="32"/>
      <c r="N126" s="32"/>
      <c r="O126" s="32"/>
      <c r="P126" s="32"/>
    </row>
    <row r="127" spans="1:18" s="8" customFormat="1" ht="24.95" customHeight="1">
      <c r="A127" s="80"/>
      <c r="B127" s="78" t="s">
        <v>147</v>
      </c>
      <c r="C127" s="77" t="s">
        <v>149</v>
      </c>
      <c r="D127" s="58" t="s">
        <v>109</v>
      </c>
      <c r="E127" s="11">
        <v>15618</v>
      </c>
      <c r="F127" s="11">
        <v>29653</v>
      </c>
      <c r="G127" s="11">
        <v>5150</v>
      </c>
      <c r="H127" s="11">
        <v>27</v>
      </c>
      <c r="I127" s="11">
        <v>3795</v>
      </c>
      <c r="J127" s="11">
        <v>14</v>
      </c>
      <c r="K127" s="11">
        <v>360901</v>
      </c>
      <c r="L127" s="11">
        <v>120</v>
      </c>
      <c r="M127" s="32"/>
      <c r="N127" s="32"/>
      <c r="O127" s="32"/>
      <c r="P127" s="32"/>
    </row>
    <row r="128" spans="1:18" s="8" customFormat="1" ht="24.95" customHeight="1">
      <c r="A128" s="80"/>
      <c r="B128" s="78"/>
      <c r="C128" s="77"/>
      <c r="D128" s="55" t="s">
        <v>110</v>
      </c>
      <c r="E128" s="11">
        <f>SUM([6]hospitalservice!$D$15)</f>
        <v>5179</v>
      </c>
      <c r="F128" s="11">
        <f>SUM([6]hospitalservice!$E$15)</f>
        <v>8555</v>
      </c>
      <c r="G128" s="11">
        <f>SUM([6]hospitalservice!$F$15)</f>
        <v>1901</v>
      </c>
      <c r="H128" s="11">
        <v>1</v>
      </c>
      <c r="I128" s="11">
        <v>1239</v>
      </c>
      <c r="J128" s="11">
        <f>SUM([6]hospitalservice!$I$15)</f>
        <v>4</v>
      </c>
      <c r="K128" s="11">
        <f>SUM([6]hospitalservice!$L$15)</f>
        <v>137754</v>
      </c>
      <c r="L128" s="11">
        <f>SUM([7]hospitalservice!$M$7:$M$15)</f>
        <v>57</v>
      </c>
      <c r="M128" s="32"/>
      <c r="N128" s="32"/>
      <c r="O128" s="32"/>
      <c r="P128" s="32" t="s">
        <v>100</v>
      </c>
    </row>
    <row r="129" spans="1:16" s="8" customFormat="1" ht="24.95" customHeight="1">
      <c r="A129" s="80"/>
      <c r="B129" s="78"/>
      <c r="C129" s="77"/>
      <c r="D129" s="59" t="s">
        <v>111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23992</v>
      </c>
      <c r="L129" s="11">
        <v>0</v>
      </c>
      <c r="M129" s="37"/>
      <c r="N129" s="32"/>
      <c r="O129" s="32"/>
      <c r="P129" s="32"/>
    </row>
    <row r="130" spans="1:16" s="8" customFormat="1" ht="24.95" customHeight="1">
      <c r="A130" s="80"/>
      <c r="B130" s="78"/>
      <c r="C130" s="77"/>
      <c r="D130" s="62" t="s">
        <v>112</v>
      </c>
      <c r="E130" s="63">
        <f>SUM(E127:E128)</f>
        <v>20797</v>
      </c>
      <c r="F130" s="63">
        <f t="shared" ref="F130:K130" si="11">SUM(F127:F128)</f>
        <v>38208</v>
      </c>
      <c r="G130" s="63">
        <f t="shared" si="11"/>
        <v>7051</v>
      </c>
      <c r="H130" s="63">
        <f t="shared" si="11"/>
        <v>28</v>
      </c>
      <c r="I130" s="63">
        <f t="shared" si="11"/>
        <v>5034</v>
      </c>
      <c r="J130" s="63">
        <f t="shared" si="11"/>
        <v>18</v>
      </c>
      <c r="K130" s="63">
        <f t="shared" si="11"/>
        <v>498655</v>
      </c>
      <c r="L130" s="63">
        <f>SUM(L127:L128)</f>
        <v>177</v>
      </c>
      <c r="M130" s="32"/>
      <c r="N130" s="32"/>
      <c r="O130" s="32"/>
      <c r="P130" s="32"/>
    </row>
    <row r="131" spans="1:16" s="8" customFormat="1" ht="24.95" customHeight="1">
      <c r="A131" s="80"/>
      <c r="B131" s="78" t="s">
        <v>148</v>
      </c>
      <c r="C131" s="77" t="s">
        <v>149</v>
      </c>
      <c r="D131" s="55" t="s">
        <v>113</v>
      </c>
      <c r="E131" s="11">
        <v>7599</v>
      </c>
      <c r="F131" s="11">
        <v>14982</v>
      </c>
      <c r="G131" s="11">
        <v>2336</v>
      </c>
      <c r="H131" s="11">
        <v>10</v>
      </c>
      <c r="I131" s="11">
        <v>1062</v>
      </c>
      <c r="J131" s="11">
        <v>4</v>
      </c>
      <c r="K131" s="11">
        <v>205967</v>
      </c>
      <c r="L131" s="11">
        <v>65</v>
      </c>
      <c r="M131" s="32"/>
      <c r="N131" s="32"/>
      <c r="O131" s="32"/>
      <c r="P131" s="32"/>
    </row>
    <row r="132" spans="1:16" s="8" customFormat="1" ht="24.95" customHeight="1">
      <c r="A132" s="80"/>
      <c r="B132" s="78"/>
      <c r="C132" s="77"/>
      <c r="D132" s="64" t="s">
        <v>114</v>
      </c>
      <c r="E132" s="63">
        <f>SUM(E131)</f>
        <v>7599</v>
      </c>
      <c r="F132" s="63">
        <f t="shared" ref="F132:K132" si="12">SUM(F131)</f>
        <v>14982</v>
      </c>
      <c r="G132" s="63">
        <f t="shared" si="12"/>
        <v>2336</v>
      </c>
      <c r="H132" s="63">
        <f t="shared" si="12"/>
        <v>10</v>
      </c>
      <c r="I132" s="63">
        <f t="shared" si="12"/>
        <v>1062</v>
      </c>
      <c r="J132" s="63">
        <f t="shared" si="12"/>
        <v>4</v>
      </c>
      <c r="K132" s="63">
        <f t="shared" si="12"/>
        <v>205967</v>
      </c>
      <c r="L132" s="63">
        <f>SUM(L131)</f>
        <v>65</v>
      </c>
      <c r="M132" s="32"/>
      <c r="N132" s="32"/>
      <c r="O132" s="32"/>
      <c r="P132" s="32"/>
    </row>
    <row r="133" spans="1:16" s="8" customFormat="1" ht="24.95" customHeight="1">
      <c r="A133" s="80"/>
      <c r="B133" s="78"/>
      <c r="C133" s="77" t="s">
        <v>150</v>
      </c>
      <c r="D133" s="55" t="s">
        <v>115</v>
      </c>
      <c r="E133" s="11">
        <v>0</v>
      </c>
      <c r="F133" s="11">
        <v>0</v>
      </c>
      <c r="G133" s="11">
        <v>1634</v>
      </c>
      <c r="H133" s="11">
        <v>0</v>
      </c>
      <c r="I133" s="11">
        <v>0</v>
      </c>
      <c r="J133" s="11">
        <v>0</v>
      </c>
      <c r="K133" s="11">
        <v>33959</v>
      </c>
      <c r="L133" s="11">
        <v>13</v>
      </c>
      <c r="M133" s="32"/>
      <c r="N133" s="32"/>
      <c r="O133" s="32"/>
      <c r="P133" s="32"/>
    </row>
    <row r="134" spans="1:16" s="8" customFormat="1" ht="24.95" customHeight="1">
      <c r="A134" s="80"/>
      <c r="B134" s="78"/>
      <c r="C134" s="77"/>
      <c r="D134" s="55" t="s">
        <v>116</v>
      </c>
      <c r="E134" s="11">
        <v>160</v>
      </c>
      <c r="F134" s="11">
        <v>160</v>
      </c>
      <c r="G134" s="11">
        <v>0</v>
      </c>
      <c r="H134" s="11">
        <f>SUM([8]AlOraibi!$G$15)</f>
        <v>0</v>
      </c>
      <c r="I134" s="11">
        <v>0</v>
      </c>
      <c r="J134" s="11">
        <v>0</v>
      </c>
      <c r="K134" s="11">
        <v>53805</v>
      </c>
      <c r="L134" s="11">
        <v>6</v>
      </c>
      <c r="M134" s="32"/>
      <c r="N134" s="32"/>
      <c r="O134" s="32"/>
      <c r="P134" s="32"/>
    </row>
    <row r="135" spans="1:16" s="8" customFormat="1" ht="24.95" customHeight="1">
      <c r="A135" s="80"/>
      <c r="B135" s="78"/>
      <c r="C135" s="77"/>
      <c r="D135" s="62" t="s">
        <v>117</v>
      </c>
      <c r="E135" s="63">
        <f>SUM(E133:E134)</f>
        <v>160</v>
      </c>
      <c r="F135" s="63">
        <f t="shared" ref="F135:K135" si="13">SUM(F133:F134)</f>
        <v>160</v>
      </c>
      <c r="G135" s="63">
        <f t="shared" si="13"/>
        <v>1634</v>
      </c>
      <c r="H135" s="63">
        <f t="shared" si="13"/>
        <v>0</v>
      </c>
      <c r="I135" s="63">
        <f t="shared" si="13"/>
        <v>0</v>
      </c>
      <c r="J135" s="63">
        <f t="shared" si="13"/>
        <v>0</v>
      </c>
      <c r="K135" s="63">
        <f t="shared" si="13"/>
        <v>87764</v>
      </c>
      <c r="L135" s="63">
        <f>SUM(L133:L134)</f>
        <v>19</v>
      </c>
      <c r="M135" s="32"/>
      <c r="N135" s="32"/>
      <c r="O135" s="32"/>
      <c r="P135" s="32"/>
    </row>
    <row r="136" spans="1:16" s="8" customFormat="1" ht="24.95" customHeight="1">
      <c r="A136" s="80"/>
      <c r="B136" s="78"/>
      <c r="C136" s="79" t="s">
        <v>118</v>
      </c>
      <c r="D136" s="79"/>
      <c r="E136" s="63">
        <f>SUM(E132+E135)</f>
        <v>7759</v>
      </c>
      <c r="F136" s="63">
        <f t="shared" ref="F136:K136" si="14">SUM(F132+F135)</f>
        <v>15142</v>
      </c>
      <c r="G136" s="63">
        <f t="shared" si="14"/>
        <v>3970</v>
      </c>
      <c r="H136" s="63">
        <f t="shared" si="14"/>
        <v>10</v>
      </c>
      <c r="I136" s="63">
        <f t="shared" si="14"/>
        <v>1062</v>
      </c>
      <c r="J136" s="63">
        <f t="shared" si="14"/>
        <v>4</v>
      </c>
      <c r="K136" s="63">
        <f t="shared" si="14"/>
        <v>293731</v>
      </c>
      <c r="L136" s="63">
        <f>SUM(L132+L135)</f>
        <v>84</v>
      </c>
      <c r="M136" s="32"/>
      <c r="N136" s="32"/>
      <c r="O136" s="34">
        <f>SUM(L137:L138,L133:L134,L131,L127:L129,L115:L124,L107:L113)</f>
        <v>895</v>
      </c>
      <c r="P136" s="32"/>
    </row>
    <row r="137" spans="1:16" s="8" customFormat="1" ht="24.95" customHeight="1">
      <c r="A137" s="80"/>
      <c r="B137" s="78" t="s">
        <v>152</v>
      </c>
      <c r="C137" s="77" t="s">
        <v>151</v>
      </c>
      <c r="D137" s="58" t="s">
        <v>109</v>
      </c>
      <c r="E137" s="46">
        <v>4875</v>
      </c>
      <c r="F137" s="12">
        <v>5924</v>
      </c>
      <c r="G137" s="12">
        <v>1147</v>
      </c>
      <c r="H137" s="12">
        <v>1</v>
      </c>
      <c r="I137" s="12">
        <v>393</v>
      </c>
      <c r="J137" s="12">
        <v>3</v>
      </c>
      <c r="K137" s="12">
        <v>139385</v>
      </c>
      <c r="L137" s="12">
        <v>28</v>
      </c>
      <c r="M137" s="38"/>
      <c r="N137" s="43"/>
      <c r="O137" s="34">
        <f>SUM(L137:L138,L133:L134,L131,L127:L129,L115:L124,,L107:L113)</f>
        <v>895</v>
      </c>
      <c r="P137" s="32"/>
    </row>
    <row r="138" spans="1:16" s="8" customFormat="1" ht="24.95" customHeight="1">
      <c r="A138" s="80"/>
      <c r="B138" s="78"/>
      <c r="C138" s="77"/>
      <c r="D138" s="58" t="s">
        <v>119</v>
      </c>
      <c r="E138" s="46">
        <v>4520</v>
      </c>
      <c r="F138" s="12">
        <v>9206</v>
      </c>
      <c r="G138" s="12">
        <v>1447</v>
      </c>
      <c r="H138" s="12">
        <v>3</v>
      </c>
      <c r="I138" s="12">
        <v>668</v>
      </c>
      <c r="J138" s="12">
        <v>5</v>
      </c>
      <c r="K138" s="12">
        <v>155452</v>
      </c>
      <c r="L138" s="12">
        <f>SUM([9]hospitalservice!$M$7:$M$15)</f>
        <v>67</v>
      </c>
      <c r="M138" s="32"/>
      <c r="N138" s="32"/>
      <c r="O138" s="32"/>
      <c r="P138" s="32"/>
    </row>
    <row r="139" spans="1:16" s="8" customFormat="1" ht="24.95" customHeight="1">
      <c r="A139" s="80"/>
      <c r="B139" s="78"/>
      <c r="C139" s="77"/>
      <c r="D139" s="65" t="s">
        <v>120</v>
      </c>
      <c r="E139" s="70">
        <f>SUM(E137:E138)</f>
        <v>9395</v>
      </c>
      <c r="F139" s="70">
        <f t="shared" ref="F139:K139" si="15">SUM(F137:F138)</f>
        <v>15130</v>
      </c>
      <c r="G139" s="70">
        <f t="shared" si="15"/>
        <v>2594</v>
      </c>
      <c r="H139" s="70">
        <f t="shared" si="15"/>
        <v>4</v>
      </c>
      <c r="I139" s="70">
        <f t="shared" si="15"/>
        <v>1061</v>
      </c>
      <c r="J139" s="70">
        <f t="shared" si="15"/>
        <v>8</v>
      </c>
      <c r="K139" s="70">
        <f t="shared" si="15"/>
        <v>294837</v>
      </c>
      <c r="L139" s="70">
        <f>SUM(L137:L138)</f>
        <v>95</v>
      </c>
      <c r="M139" s="32"/>
      <c r="N139" s="34"/>
      <c r="O139" s="32"/>
      <c r="P139" s="32"/>
    </row>
    <row r="140" spans="1:16" s="8" customFormat="1" ht="24.95" customHeight="1">
      <c r="A140" s="80"/>
      <c r="B140" s="76" t="s">
        <v>121</v>
      </c>
      <c r="C140" s="76"/>
      <c r="D140" s="76"/>
      <c r="E140" s="66">
        <f>SUM(E126+E130+E136+E139)</f>
        <v>81093</v>
      </c>
      <c r="F140" s="66">
        <f t="shared" ref="F140:K140" si="16">SUM(F126+F130+F136+F139)</f>
        <v>149144</v>
      </c>
      <c r="G140" s="66">
        <f t="shared" si="16"/>
        <v>33494</v>
      </c>
      <c r="H140" s="66">
        <f t="shared" si="16"/>
        <v>97</v>
      </c>
      <c r="I140" s="66">
        <f t="shared" si="16"/>
        <v>12200</v>
      </c>
      <c r="J140" s="66">
        <f t="shared" si="16"/>
        <v>39</v>
      </c>
      <c r="K140" s="66">
        <f t="shared" si="16"/>
        <v>2420699</v>
      </c>
      <c r="L140" s="66">
        <f>SUM(L126+L130+L136+L139)</f>
        <v>895</v>
      </c>
      <c r="M140" s="32"/>
      <c r="N140" s="32"/>
      <c r="O140" s="32"/>
      <c r="P140" s="32"/>
    </row>
    <row r="141" spans="1:16" s="8" customFormat="1" ht="24.95" customHeight="1">
      <c r="A141" s="76" t="s">
        <v>122</v>
      </c>
      <c r="B141" s="76"/>
      <c r="C141" s="76"/>
      <c r="D141" s="76"/>
      <c r="E141" s="63">
        <f t="shared" ref="E141:L141" si="17">SUM(E63+E101+E140)</f>
        <v>474953</v>
      </c>
      <c r="F141" s="63">
        <f t="shared" si="17"/>
        <v>1232571.1462336592</v>
      </c>
      <c r="G141" s="63">
        <f t="shared" si="17"/>
        <v>191158</v>
      </c>
      <c r="H141" s="63">
        <f t="shared" si="17"/>
        <v>866</v>
      </c>
      <c r="I141" s="63">
        <f t="shared" si="17"/>
        <v>56945</v>
      </c>
      <c r="J141" s="63">
        <f t="shared" si="17"/>
        <v>130</v>
      </c>
      <c r="K141" s="63">
        <f t="shared" si="17"/>
        <v>12486267</v>
      </c>
      <c r="L141" s="63">
        <f t="shared" si="17"/>
        <v>6768</v>
      </c>
      <c r="M141" s="32"/>
      <c r="N141" s="32"/>
      <c r="O141" s="32"/>
      <c r="P141" s="32"/>
    </row>
    <row r="142" spans="1:16" s="8" customFormat="1" ht="24.95" customHeight="1">
      <c r="A142" s="13"/>
      <c r="B142" s="14"/>
      <c r="C142" s="15"/>
      <c r="D142" s="15"/>
      <c r="E142" s="16"/>
      <c r="F142" s="16"/>
      <c r="G142" s="16"/>
      <c r="H142" s="16"/>
      <c r="I142" s="16"/>
      <c r="J142" s="16"/>
      <c r="K142" s="16"/>
      <c r="L142" s="16"/>
    </row>
    <row r="143" spans="1:16" s="8" customFormat="1" ht="24.95" customHeight="1">
      <c r="A143" s="13"/>
      <c r="B143" s="14"/>
      <c r="C143" s="17"/>
      <c r="D143" s="15"/>
      <c r="E143" s="16"/>
      <c r="F143" s="16"/>
      <c r="G143" s="16"/>
      <c r="H143" s="16"/>
      <c r="I143" s="16"/>
      <c r="J143" s="16"/>
      <c r="K143" s="16"/>
      <c r="L143" s="16"/>
    </row>
    <row r="144" spans="1:16" s="8" customFormat="1" ht="24.95" customHeight="1">
      <c r="A144" s="13"/>
      <c r="B144" s="14"/>
      <c r="C144" s="17"/>
      <c r="D144" s="15"/>
      <c r="E144" s="16"/>
      <c r="F144" s="16"/>
      <c r="G144" s="16"/>
      <c r="H144" s="16"/>
      <c r="I144" s="16"/>
      <c r="J144" s="16"/>
      <c r="K144" s="16"/>
      <c r="L144" s="16"/>
    </row>
    <row r="145" spans="1:12" s="8" customFormat="1" ht="24.95" customHeight="1">
      <c r="A145" s="13"/>
      <c r="B145" s="14"/>
      <c r="C145" s="17"/>
      <c r="D145" s="15"/>
      <c r="E145" s="16"/>
      <c r="F145" s="16"/>
      <c r="G145" s="16"/>
      <c r="H145" s="16"/>
      <c r="I145" s="16"/>
      <c r="J145" s="16"/>
      <c r="K145" s="16"/>
      <c r="L145" s="16"/>
    </row>
    <row r="146" spans="1:12" s="8" customFormat="1" ht="24.95" customHeight="1">
      <c r="A146" s="13"/>
      <c r="B146" s="14"/>
      <c r="C146" s="17"/>
      <c r="D146" s="15"/>
      <c r="E146" s="16"/>
      <c r="F146" s="16"/>
      <c r="G146" s="16"/>
      <c r="H146" s="16"/>
      <c r="I146" s="16"/>
      <c r="J146" s="16"/>
      <c r="K146" s="16"/>
      <c r="L146" s="16"/>
    </row>
    <row r="147" spans="1:12" s="8" customFormat="1" ht="24.95" customHeight="1">
      <c r="A147" s="13"/>
      <c r="B147" s="14"/>
      <c r="C147" s="17"/>
      <c r="D147" s="15"/>
      <c r="E147" s="16"/>
      <c r="F147" s="16"/>
      <c r="G147" s="16"/>
      <c r="H147" s="16"/>
      <c r="I147" s="16"/>
      <c r="J147" s="16"/>
      <c r="K147" s="16"/>
      <c r="L147" s="16"/>
    </row>
    <row r="148" spans="1:12" s="8" customFormat="1" ht="24.95" customHeight="1">
      <c r="A148" s="13"/>
      <c r="B148" s="19"/>
      <c r="C148" s="15"/>
      <c r="D148" s="15"/>
      <c r="E148" s="16"/>
      <c r="F148" s="16"/>
      <c r="G148" s="16"/>
      <c r="H148" s="16"/>
      <c r="I148" s="16"/>
      <c r="J148" s="16"/>
      <c r="K148" s="16"/>
      <c r="L148" s="16"/>
    </row>
    <row r="149" spans="1:12" s="8" customFormat="1" ht="24.95" customHeight="1">
      <c r="A149" s="13"/>
      <c r="B149" s="14"/>
      <c r="C149" s="17"/>
      <c r="D149" s="15"/>
      <c r="E149" s="16"/>
      <c r="F149" s="16"/>
      <c r="G149" s="16"/>
      <c r="H149" s="16"/>
      <c r="I149" s="16"/>
      <c r="J149" s="16"/>
      <c r="K149" s="16"/>
      <c r="L149" s="16"/>
    </row>
    <row r="150" spans="1:12" s="8" customFormat="1" ht="24.95" customHeight="1">
      <c r="A150" s="13"/>
      <c r="B150" s="14"/>
      <c r="C150" s="17"/>
      <c r="D150" s="15"/>
      <c r="E150" s="16"/>
      <c r="F150" s="16"/>
      <c r="G150" s="16"/>
      <c r="H150" s="16"/>
      <c r="I150" s="16"/>
      <c r="J150" s="16"/>
      <c r="K150" s="16"/>
      <c r="L150" s="16"/>
    </row>
    <row r="151" spans="1:12" s="8" customFormat="1" ht="24.95" customHeight="1">
      <c r="A151" s="13"/>
      <c r="B151" s="14"/>
      <c r="C151" s="15"/>
      <c r="D151" s="15"/>
      <c r="E151" s="16"/>
      <c r="F151" s="16"/>
      <c r="G151" s="16"/>
      <c r="H151" s="16"/>
      <c r="I151" s="16"/>
      <c r="J151" s="16"/>
      <c r="K151" s="16"/>
      <c r="L151" s="16"/>
    </row>
    <row r="152" spans="1:12" s="8" customFormat="1" ht="24.95" customHeight="1">
      <c r="A152" s="13"/>
      <c r="B152" s="18"/>
      <c r="C152" s="18"/>
      <c r="D152" s="18"/>
      <c r="E152" s="20"/>
      <c r="F152" s="20"/>
      <c r="G152" s="20"/>
      <c r="H152" s="20"/>
      <c r="I152" s="20"/>
      <c r="J152" s="20"/>
      <c r="K152" s="20"/>
      <c r="L152" s="20"/>
    </row>
    <row r="153" spans="1:12" s="8" customFormat="1" ht="24.95" customHeight="1"/>
    <row r="154" spans="1:12" s="8" customFormat="1" ht="24.95" customHeight="1"/>
  </sheetData>
  <mergeCells count="69">
    <mergeCell ref="A9:L9"/>
    <mergeCell ref="A1:L8"/>
    <mergeCell ref="A10:L10"/>
    <mergeCell ref="A11:L11"/>
    <mergeCell ref="I13:I14"/>
    <mergeCell ref="J13:J14"/>
    <mergeCell ref="G12:G14"/>
    <mergeCell ref="H12:H14"/>
    <mergeCell ref="I12:J12"/>
    <mergeCell ref="K12:K14"/>
    <mergeCell ref="L12:L14"/>
    <mergeCell ref="A12:A14"/>
    <mergeCell ref="B12:C14"/>
    <mergeCell ref="D12:D14"/>
    <mergeCell ref="E12:E14"/>
    <mergeCell ref="F12:F14"/>
    <mergeCell ref="A64:L64"/>
    <mergeCell ref="A65:L65"/>
    <mergeCell ref="A15:A63"/>
    <mergeCell ref="B15:B62"/>
    <mergeCell ref="C15:C46"/>
    <mergeCell ref="C47:C60"/>
    <mergeCell ref="C61:C62"/>
    <mergeCell ref="B63:D63"/>
    <mergeCell ref="A66:A68"/>
    <mergeCell ref="B66:C68"/>
    <mergeCell ref="D66:D68"/>
    <mergeCell ref="E66:E68"/>
    <mergeCell ref="F66:F68"/>
    <mergeCell ref="A69:A94"/>
    <mergeCell ref="B69:C100"/>
    <mergeCell ref="A95:A101"/>
    <mergeCell ref="B101:D101"/>
    <mergeCell ref="A102:L102"/>
    <mergeCell ref="G66:G68"/>
    <mergeCell ref="H66:H68"/>
    <mergeCell ref="I66:J66"/>
    <mergeCell ref="K66:K68"/>
    <mergeCell ref="L66:L68"/>
    <mergeCell ref="I67:I68"/>
    <mergeCell ref="J67:J68"/>
    <mergeCell ref="A103:L103"/>
    <mergeCell ref="A104:A106"/>
    <mergeCell ref="B104:C106"/>
    <mergeCell ref="D104:D106"/>
    <mergeCell ref="E104:E106"/>
    <mergeCell ref="F104:F106"/>
    <mergeCell ref="G104:G106"/>
    <mergeCell ref="H104:H106"/>
    <mergeCell ref="I104:J104"/>
    <mergeCell ref="K104:K106"/>
    <mergeCell ref="L104:L106"/>
    <mergeCell ref="I105:I106"/>
    <mergeCell ref="J105:J106"/>
    <mergeCell ref="A141:D141"/>
    <mergeCell ref="C127:C130"/>
    <mergeCell ref="B131:B136"/>
    <mergeCell ref="C131:C132"/>
    <mergeCell ref="C133:C135"/>
    <mergeCell ref="C136:D136"/>
    <mergeCell ref="B137:B139"/>
    <mergeCell ref="C137:C139"/>
    <mergeCell ref="A107:A140"/>
    <mergeCell ref="B107:B126"/>
    <mergeCell ref="C107:C114"/>
    <mergeCell ref="C115:C125"/>
    <mergeCell ref="C126:D126"/>
    <mergeCell ref="B127:B130"/>
    <mergeCell ref="B140:D140"/>
  </mergeCells>
  <pageMargins left="0.7" right="0.7" top="0.75" bottom="0.75" header="0.3" footer="0.3"/>
  <pageSetup scale="39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TWUZXU4UYYY7-944396957-36834</_dlc_DocId>
    <_dlc_DocIdUrl xmlns="a5cd8edf-193d-454e-be79-0a753d5be6e1">
      <Url>http://localhost/_layouts/15/DocIdRedir.aspx?ID=TWUZXU4UYYY7-944396957-36834</Url>
      <Description>TWUZXU4UYYY7-944396957-36834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7242A68C-FAD0-451C-B986-B7AFE4B65EBF}"/>
</file>

<file path=customXml/itemProps2.xml><?xml version="1.0" encoding="utf-8"?>
<ds:datastoreItem xmlns:ds="http://schemas.openxmlformats.org/officeDocument/2006/customXml" ds:itemID="{16DCC146-C7A7-4751-B679-E1E4826FA3D6}"/>
</file>

<file path=customXml/itemProps3.xml><?xml version="1.0" encoding="utf-8"?>
<ds:datastoreItem xmlns:ds="http://schemas.openxmlformats.org/officeDocument/2006/customXml" ds:itemID="{D77BAD53-E84E-4B02-8318-070BEEA0ECB2}"/>
</file>

<file path=customXml/itemProps4.xml><?xml version="1.0" encoding="utf-8"?>
<ds:datastoreItem xmlns:ds="http://schemas.openxmlformats.org/officeDocument/2006/customXml" ds:itemID="{62E2FFF5-C938-4205-B965-4EA9BE85DE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للنشر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2020-11-28T09:29:49Z</cp:lastPrinted>
  <dcterms:created xsi:type="dcterms:W3CDTF">2020-11-22T05:57:22Z</dcterms:created>
  <dcterms:modified xsi:type="dcterms:W3CDTF">2020-12-28T15:50:15Z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6f0d6073-c40c-4689-9b9b-1cbc7214628e</vt:lpwstr>
  </property>
</Properties>
</file>